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drawings/_rels/drawing8.xml.rels" ContentType="application/vnd.openxmlformats-package.relationships+xml"/>
  <Override PartName="/xl/drawings/_rels/drawing7.xml.rels" ContentType="application/vnd.openxmlformats-package.relationships+xml"/>
  <Override PartName="/xl/drawings/_rels/drawing6.xml.rels" ContentType="application/vnd.openxmlformats-package.relationships+xml"/>
  <Override PartName="/xl/drawings/_rels/drawing3.xml.rels" ContentType="application/vnd.openxmlformats-package.relationships+xml"/>
  <Override PartName="/xl/drawings/_rels/drawing5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8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media/image65.png" ContentType="image/png"/>
  <Override PartName="/xl/media/image71.png" ContentType="image/png"/>
  <Override PartName="/xl/media/image68.png" ContentType="image/png"/>
  <Override PartName="/xl/media/image66.png" ContentType="image/png"/>
  <Override PartName="/xl/media/image72.png" ContentType="image/png"/>
  <Override PartName="/xl/media/image69.png" ContentType="image/png"/>
  <Override PartName="/xl/media/image67.png" ContentType="image/png"/>
  <Override PartName="/xl/media/image70.png" ContentType="image/p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Rekapitulace stavby" sheetId="1" state="visible" r:id="rId2"/>
    <sheet name="SO 00 - Demolice" sheetId="2" state="visible" r:id="rId3"/>
    <sheet name="SO 01 - Vlastní objekt" sheetId="3" state="visible" r:id="rId4"/>
    <sheet name="SO 02 - Parter a drobná a..." sheetId="4" state="visible" r:id="rId5"/>
    <sheet name="SO 03 - Krajinářské úpravy" sheetId="5" state="visible" r:id="rId6"/>
    <sheet name="SO 05 - Komunikace a park..." sheetId="6" state="visible" r:id="rId7"/>
    <sheet name="VRN - Vedlejší rozpočtové..." sheetId="7" state="visible" r:id="rId8"/>
    <sheet name="Seznam figur" sheetId="8" state="visible" r:id="rId9"/>
  </sheets>
  <definedNames>
    <definedName function="false" hidden="false" localSheetId="0" name="_xlnm.Print_Area" vbProcedure="false">'Rekapitulace stavby'!$D$4:$AO$76,'Rekapitulace stavby'!$C$82:$AQ$101</definedName>
    <definedName function="false" hidden="false" localSheetId="0" name="_xlnm.Print_Titles" vbProcedure="false">'Rekapitulace stavby'!$92:$92</definedName>
    <definedName function="false" hidden="false" localSheetId="7" name="_xlnm.Print_Area" vbProcedure="false">'Seznam figur'!$C$4:$G$250</definedName>
    <definedName function="false" hidden="false" localSheetId="7" name="_xlnm.Print_Titles" vbProcedure="false">'Seznam figur'!$9:$9</definedName>
    <definedName function="false" hidden="false" localSheetId="1" name="_xlnm.Print_Area" vbProcedure="false">'SO 00 - Demolice'!$C$4:$J$76,'SO 00 - Demolice'!$C$82:$J$100,'SO 00 - Demolice'!$C$106:$K$129</definedName>
    <definedName function="false" hidden="false" localSheetId="1" name="_xlnm.Print_Titles" vbProcedure="false">'SO 00 - Demolice'!$118:$118</definedName>
    <definedName function="false" hidden="true" localSheetId="1" name="_xlnm._FilterDatabase" vbProcedure="false">'SO 00 - Demolice'!$C$118:$K$129</definedName>
    <definedName function="false" hidden="false" localSheetId="2" name="_xlnm.Print_Area" vbProcedure="false">'SO 01 - Vlastní objekt'!$C$4:$J$76,'SO 01 - Vlastní objekt'!$C$82:$J$122,'SO 01 - Vlastní objekt'!$C$128:$K$1804</definedName>
    <definedName function="false" hidden="false" localSheetId="2" name="_xlnm.Print_Titles" vbProcedure="false">'SO 01 - Vlastní objekt'!$140:$140</definedName>
    <definedName function="false" hidden="true" localSheetId="2" name="_xlnm._FilterDatabase" vbProcedure="false">'SO 01 - Vlastní objekt'!$C$140:$K$1804</definedName>
    <definedName function="false" hidden="false" localSheetId="3" name="_xlnm.Print_Area" vbProcedure="false">'SO 02 - Parter a drobná a...'!$C$4:$J$76,'SO 02 - Parter a drobná a...'!$C$82:$J$98,'SO 02 - Parter a drobná a...'!$C$104:$K$128</definedName>
    <definedName function="false" hidden="false" localSheetId="3" name="_xlnm.Print_Titles" vbProcedure="false">'SO 02 - Parter a drobná a...'!$116:$116</definedName>
    <definedName function="false" hidden="true" localSheetId="3" name="_xlnm._FilterDatabase" vbProcedure="false">'SO 02 - Parter a drobná a...'!$C$116:$K$128</definedName>
    <definedName function="false" hidden="false" localSheetId="4" name="_xlnm.Print_Area" vbProcedure="false">'SO 03 - Krajinářské úpravy'!$C$4:$J$76,'SO 03 - Krajinářské úpravy'!$C$82:$J$106,'SO 03 - Krajinářské úpravy'!$C$112:$K$214</definedName>
    <definedName function="false" hidden="false" localSheetId="4" name="_xlnm.Print_Titles" vbProcedure="false">'SO 03 - Krajinářské úpravy'!$124:$124</definedName>
    <definedName function="false" hidden="true" localSheetId="4" name="_xlnm._FilterDatabase" vbProcedure="false">'SO 03 - Krajinářské úpravy'!$C$124:$K$214</definedName>
    <definedName function="false" hidden="false" localSheetId="5" name="_xlnm.Print_Area" vbProcedure="false">'SO 05 - Komunikace a park...'!$C$4:$J$76,'SO 05 - Komunikace a park...'!$C$82:$J$104,'SO 05 - Komunikace a park...'!$C$110:$K$235</definedName>
    <definedName function="false" hidden="false" localSheetId="5" name="_xlnm.Print_Titles" vbProcedure="false">'SO 05 - Komunikace a park...'!$122:$122</definedName>
    <definedName function="false" hidden="true" localSheetId="5" name="_xlnm._FilterDatabase" vbProcedure="false">'SO 05 - Komunikace a park...'!$C$122:$K$235</definedName>
    <definedName function="false" hidden="false" localSheetId="6" name="_xlnm.Print_Area" vbProcedure="false">'VRN - Vedlejší rozpočtové...'!$C$4:$J$76,'VRN - Vedlejší rozpočtové...'!$C$82:$J$103,'VRN - Vedlejší rozpočtové...'!$C$109:$K$133</definedName>
    <definedName function="false" hidden="false" localSheetId="6" name="_xlnm.Print_Titles" vbProcedure="false">'VRN - Vedlejší rozpočtové...'!$121:$121</definedName>
    <definedName function="false" hidden="true" localSheetId="6" name="_xlnm._FilterDatabase" vbProcedure="false">'VRN - Vedlejší rozpočtové...'!$C$121:$K$133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<sst xmlns="http://schemas.openxmlformats.org/spreadsheetml/2006/main" count="18448" uniqueCount="2793">
  <si>
    <t xml:space="preserve">Export Komplet</t>
  </si>
  <si>
    <t xml:space="preserve">2.0</t>
  </si>
  <si>
    <t xml:space="preserve">False</t>
  </si>
  <si>
    <t xml:space="preserve">{815d01c5-cd19-426b-ab3c-c800d0620e7a}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</si>
  <si>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</si>
  <si>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</si>
  <si>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</si>
  <si>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</si>
  <si>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</si>
  <si>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</si>
  <si>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0,001</t>
  </si>
  <si>
    <t xml:space="preserve">Kód:</t>
  </si>
  <si>
    <t xml:space="preserve">31012021</t>
  </si>
  <si>
    <t xml:space="preserve">Stavba:</t>
  </si>
  <si>
    <t xml:space="preserve">Centrum veřejných služeb Chocerady</t>
  </si>
  <si>
    <t xml:space="preserve">KSO:</t>
  </si>
  <si>
    <t xml:space="preserve">801 6</t>
  </si>
  <si>
    <t xml:space="preserve">CC-CZ:</t>
  </si>
  <si>
    <t xml:space="preserve">Místo:</t>
  </si>
  <si>
    <t xml:space="preserve"> </t>
  </si>
  <si>
    <t xml:space="preserve">Datum:</t>
  </si>
  <si>
    <t xml:space="preserve">31. 7. 2021</t>
  </si>
  <si>
    <t xml:space="preserve">Zadavatel:</t>
  </si>
  <si>
    <t xml:space="preserve">IČ:</t>
  </si>
  <si>
    <t xml:space="preserve">Obec Chocerady</t>
  </si>
  <si>
    <t xml:space="preserve">DIČ:</t>
  </si>
  <si>
    <t xml:space="preserve">Zhotovitel:</t>
  </si>
  <si>
    <t xml:space="preserve">Projektant:</t>
  </si>
  <si>
    <t xml:space="preserve">Ing. arch. Zuzana Drahotová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</si>
  <si>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</si>
  <si>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</si>
  <si>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</si>
  <si>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</si>
  <si>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</si>
  <si>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</si>
  <si>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</si>
  <si>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</si>
  <si>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</si>
  <si>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</si>
  <si>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</si>
  <si>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</si>
  <si>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</si>
  <si>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</si>
  <si>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</si>
  <si>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</si>
  <si>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</si>
  <si>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</si>
  <si>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</si>
  <si>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</si>
  <si>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</si>
  <si>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Zhotovitel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</si>
  <si>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</si>
  <si>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</si>
  <si>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</si>
  <si>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</si>
  <si>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</si>
  <si>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</si>
  <si>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</si>
  <si>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</si>
  <si>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</si>
  <si>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</si>
  <si>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</si>
  <si>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</si>
  <si>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</si>
  <si>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</si>
  <si>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</si>
  <si>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</si>
  <si>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</si>
  <si>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</si>
  <si>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</si>
  <si>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</si>
  <si>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</si>
  <si>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</si>
  <si>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</si>
  <si>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</si>
  <si>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</si>
  <si>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/</t>
  </si>
  <si>
    <t xml:space="preserve">SO 00</t>
  </si>
  <si>
    <t xml:space="preserve">Demolice</t>
  </si>
  <si>
    <t xml:space="preserve">STA</t>
  </si>
  <si>
    <t xml:space="preserve">1</t>
  </si>
  <si>
    <t xml:space="preserve">{cc9168cc-899a-4c04-984f-05a186b3fe81}</t>
  </si>
  <si>
    <t xml:space="preserve">2</t>
  </si>
  <si>
    <t xml:space="preserve">SO 01</t>
  </si>
  <si>
    <t xml:space="preserve">Vlastní objekt</t>
  </si>
  <si>
    <t xml:space="preserve">{0ed68dbd-e839-4f46-be0e-ec26c160c6ea}</t>
  </si>
  <si>
    <t xml:space="preserve">SO 02</t>
  </si>
  <si>
    <t xml:space="preserve">Parter a drobná architektura</t>
  </si>
  <si>
    <t xml:space="preserve">{5137c261-4d0c-4887-a2ff-edd59dbbd38f}</t>
  </si>
  <si>
    <t xml:space="preserve">SO 03</t>
  </si>
  <si>
    <t xml:space="preserve">Krajinářské úpravy</t>
  </si>
  <si>
    <t xml:space="preserve">{4dc1ef5e-40f9-4824-8528-3616704381e0}</t>
  </si>
  <si>
    <t xml:space="preserve">SO 05</t>
  </si>
  <si>
    <t xml:space="preserve">Komunikace a parkovací plochy</t>
  </si>
  <si>
    <t xml:space="preserve">{055b5f13-68e0-4bea-b068-852c774f3b1b}</t>
  </si>
  <si>
    <t xml:space="preserve">VRN</t>
  </si>
  <si>
    <t xml:space="preserve">Vedlejší rozpočtové náklady</t>
  </si>
  <si>
    <t xml:space="preserve">{d9c813d7-de86-499e-b6b7-f69fae85261f}</t>
  </si>
  <si>
    <t xml:space="preserve">KRYCÍ LIST SOUPISU PRACÍ</t>
  </si>
  <si>
    <t xml:space="preserve">Objekt:</t>
  </si>
  <si>
    <t xml:space="preserve">SO 00 - Demolice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</si>
  <si>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</si>
  <si>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</si>
  <si>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</si>
  <si>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</si>
  <si>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</si>
  <si>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</si>
  <si>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9 - Ostatní konstrukce a práce, bourání</t>
  </si>
  <si>
    <t xml:space="preserve">    997 - Přesun sutě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</si>
  <si>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</si>
  <si>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</si>
  <si>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</si>
  <si>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</si>
  <si>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</si>
  <si>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</si>
  <si>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</si>
  <si>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</si>
  <si>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</si>
  <si>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</si>
  <si>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</si>
  <si>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</si>
  <si>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</si>
  <si>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</si>
  <si>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</si>
  <si>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</si>
  <si>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9</t>
  </si>
  <si>
    <t xml:space="preserve">Ostatní konstrukce a práce, bourání</t>
  </si>
  <si>
    <t xml:space="preserve">K</t>
  </si>
  <si>
    <t xml:space="preserve">981011112</t>
  </si>
  <si>
    <t xml:space="preserve">Demolice budov dřevěných ostatních oboustranně obitých nebo omítnutých postupným rozebíráním</t>
  </si>
  <si>
    <t xml:space="preserve">m3</t>
  </si>
  <si>
    <t xml:space="preserve">4</t>
  </si>
  <si>
    <t xml:space="preserve">-1322182152</t>
  </si>
  <si>
    <t xml:space="preserve">VV</t>
  </si>
  <si>
    <t xml:space="preserve">stávající budova (okál)</t>
  </si>
  <si>
    <t xml:space="preserve">930,0</t>
  </si>
  <si>
    <t xml:space="preserve">997</t>
  </si>
  <si>
    <t xml:space="preserve">Přesun sutě</t>
  </si>
  <si>
    <t xml:space="preserve">997006512</t>
  </si>
  <si>
    <t xml:space="preserve">Vodorovné doprava suti s naložením a složením na skládku do 1 km</t>
  </si>
  <si>
    <t xml:space="preserve">t</t>
  </si>
  <si>
    <t xml:space="preserve">-1119565667</t>
  </si>
  <si>
    <t xml:space="preserve">3</t>
  </si>
  <si>
    <t xml:space="preserve">997006519</t>
  </si>
  <si>
    <t xml:space="preserve">Příplatek k vodorovnému přemístění suti na skládku ZKD 1 km přes 1 km</t>
  </si>
  <si>
    <t xml:space="preserve">-452471860</t>
  </si>
  <si>
    <t xml:space="preserve">206,46*31 'Přepočtené koeficientem množství</t>
  </si>
  <si>
    <t xml:space="preserve">997013871</t>
  </si>
  <si>
    <t xml:space="preserve">Poplatek za uložení stavebního odpadu na recyklační skládce (skládkovné) směsného stavebního a demoličního kód odpadu  17 09 04</t>
  </si>
  <si>
    <t xml:space="preserve">-1714503331</t>
  </si>
  <si>
    <t xml:space="preserve">PD001</t>
  </si>
  <si>
    <t xml:space="preserve">6,22</t>
  </si>
  <si>
    <t xml:space="preserve">PD002</t>
  </si>
  <si>
    <t xml:space="preserve">26,89</t>
  </si>
  <si>
    <t xml:space="preserve">PD003a</t>
  </si>
  <si>
    <t xml:space="preserve">28,22</t>
  </si>
  <si>
    <t xml:space="preserve">PD003b</t>
  </si>
  <si>
    <t xml:space="preserve">6,82</t>
  </si>
  <si>
    <t xml:space="preserve">PD004a</t>
  </si>
  <si>
    <t xml:space="preserve">74,43</t>
  </si>
  <si>
    <t xml:space="preserve">PD004b</t>
  </si>
  <si>
    <t xml:space="preserve">88,5</t>
  </si>
  <si>
    <t xml:space="preserve">PD005</t>
  </si>
  <si>
    <t xml:space="preserve">58,76</t>
  </si>
  <si>
    <t xml:space="preserve">SO 01 - Vlastní objekt</t>
  </si>
  <si>
    <t xml:space="preserve">PD011</t>
  </si>
  <si>
    <t xml:space="preserve">46,31</t>
  </si>
  <si>
    <t xml:space="preserve">PD012</t>
  </si>
  <si>
    <t xml:space="preserve">3,85</t>
  </si>
  <si>
    <t xml:space="preserve">PD052</t>
  </si>
  <si>
    <t xml:space="preserve">2,75</t>
  </si>
  <si>
    <t xml:space="preserve">PD053</t>
  </si>
  <si>
    <t xml:space="preserve">3,2</t>
  </si>
  <si>
    <t xml:space="preserve">PD101</t>
  </si>
  <si>
    <t xml:space="preserve">6,64</t>
  </si>
  <si>
    <t xml:space="preserve">PD102a</t>
  </si>
  <si>
    <t xml:space="preserve">46,5</t>
  </si>
  <si>
    <t xml:space="preserve">PD102b</t>
  </si>
  <si>
    <t xml:space="preserve">7,96</t>
  </si>
  <si>
    <t xml:space="preserve">PD103</t>
  </si>
  <si>
    <t xml:space="preserve">26,11</t>
  </si>
  <si>
    <t xml:space="preserve">PD104</t>
  </si>
  <si>
    <t xml:space="preserve">39,86</t>
  </si>
  <si>
    <t xml:space="preserve">PD105</t>
  </si>
  <si>
    <t xml:space="preserve">138,39</t>
  </si>
  <si>
    <t xml:space="preserve">PD111</t>
  </si>
  <si>
    <t xml:space="preserve">27,61</t>
  </si>
  <si>
    <t xml:space="preserve">ST103</t>
  </si>
  <si>
    <t xml:space="preserve">3,5</t>
  </si>
  <si>
    <t xml:space="preserve">ST203</t>
  </si>
  <si>
    <t xml:space="preserve">ST102</t>
  </si>
  <si>
    <t xml:space="preserve">25,11</t>
  </si>
  <si>
    <t xml:space="preserve">ST101</t>
  </si>
  <si>
    <t xml:space="preserve">328,55</t>
  </si>
  <si>
    <t xml:space="preserve">PD151</t>
  </si>
  <si>
    <t xml:space="preserve">11,01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</si>
  <si>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</si>
  <si>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</si>
  <si>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</si>
  <si>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</si>
  <si>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</si>
  <si>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</si>
  <si>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</si>
  <si>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</si>
  <si>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</si>
  <si>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</si>
  <si>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</si>
  <si>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</si>
  <si>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</si>
  <si>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</si>
  <si>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</si>
  <si>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</si>
  <si>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773 - Podlahy z litého teraca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</si>
  <si>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</si>
  <si>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</si>
  <si>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</si>
  <si>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</si>
  <si>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</si>
  <si>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    789 - Povrchové úpravy ocelových konstrukcí</t>
  </si>
  <si>
    <t xml:space="preserve">Zemní práce</t>
  </si>
  <si>
    <t xml:space="preserve">131251105</t>
  </si>
  <si>
    <t xml:space="preserve">Hloubení jam nezapažených v hornině třídy těžitelnosti I, skupiny 3 objemu do 1000 m3 strojně</t>
  </si>
  <si>
    <t xml:space="preserve">598061765</t>
  </si>
  <si>
    <t xml:space="preserve">výkop na úroveň -4,260</t>
  </si>
  <si>
    <t xml:space="preserve">(44,8+29,6)/2*(0,6+0,55+19,48+1,7)</t>
  </si>
  <si>
    <t xml:space="preserve">dotěžení na úroveň -4,660</t>
  </si>
  <si>
    <t xml:space="preserve">1,55*8,84</t>
  </si>
  <si>
    <t xml:space="preserve">dotěžení na úroveň -4,560</t>
  </si>
  <si>
    <t xml:space="preserve">1,03*8,24</t>
  </si>
  <si>
    <t xml:space="preserve">0,55*20,22</t>
  </si>
  <si>
    <t xml:space="preserve">dotěžení na úroveň -2,310</t>
  </si>
  <si>
    <t xml:space="preserve">2,93*(2,415+0,85)</t>
  </si>
  <si>
    <t xml:space="preserve">odpočet stávajícího demolovaného objektu</t>
  </si>
  <si>
    <t xml:space="preserve">-11,25*10,4*2,7</t>
  </si>
  <si>
    <t xml:space="preserve">Součet</t>
  </si>
  <si>
    <t xml:space="preserve">162251102</t>
  </si>
  <si>
    <t xml:space="preserve">Vodorovné přemístění do 50 m výkopku/sypaniny z horniny třídy těžitelnosti I, skupiny 1 až 3</t>
  </si>
  <si>
    <t xml:space="preserve">1711967723</t>
  </si>
  <si>
    <t xml:space="preserve">uložení na mezideponii v místě stavby</t>
  </si>
  <si>
    <t xml:space="preserve">557,652</t>
  </si>
  <si>
    <t xml:space="preserve">z mezideponie zpět do místa zápysů</t>
  </si>
  <si>
    <t xml:space="preserve">171251201</t>
  </si>
  <si>
    <t xml:space="preserve">Uložení sypaniny na skládky nebo meziskládky</t>
  </si>
  <si>
    <t xml:space="preserve">1728941471</t>
  </si>
  <si>
    <t xml:space="preserve">167151101</t>
  </si>
  <si>
    <t xml:space="preserve">Nakládání výkopku z hornin třídy těžitelnosti I, skupiny 1 až 3 do 100 m3</t>
  </si>
  <si>
    <t xml:space="preserve">70212867</t>
  </si>
  <si>
    <t xml:space="preserve">naložení na mezideponii</t>
  </si>
  <si>
    <t xml:space="preserve">5</t>
  </si>
  <si>
    <t xml:space="preserve">174151101</t>
  </si>
  <si>
    <t xml:space="preserve">Zásyp jam, šachet rýh nebo kolem objektů sypaninou se zhutněním</t>
  </si>
  <si>
    <t xml:space="preserve">367430176</t>
  </si>
  <si>
    <t xml:space="preserve">konečné zásypy a srovnání terénu (veškerý vytěžený výkopek)</t>
  </si>
  <si>
    <t xml:space="preserve">6</t>
  </si>
  <si>
    <t xml:space="preserve">181951112</t>
  </si>
  <si>
    <t xml:space="preserve">Úprava pláně v hornině třídy těžitelnosti I, skupiny 1 až 3 se zhutněním</t>
  </si>
  <si>
    <t xml:space="preserve">m2</t>
  </si>
  <si>
    <t xml:space="preserve">2117410890</t>
  </si>
  <si>
    <t xml:space="preserve">20,22*(0,55+19,48)+2,45*4,4</t>
  </si>
  <si>
    <t xml:space="preserve">Zakládání</t>
  </si>
  <si>
    <t xml:space="preserve">7</t>
  </si>
  <si>
    <t xml:space="preserve">212750101</t>
  </si>
  <si>
    <t xml:space="preserve">Trativod z drenážních trubek PVC-U SN 4 perforace 360° včetně lože otevřený výkop DN 100 pro budovy plocha pro vtékání vody min. 80 cm2/m</t>
  </si>
  <si>
    <t xml:space="preserve">m</t>
  </si>
  <si>
    <t xml:space="preserve">1800041249</t>
  </si>
  <si>
    <t xml:space="preserve">viz. koordinační situace</t>
  </si>
  <si>
    <t xml:space="preserve">64,2</t>
  </si>
  <si>
    <t xml:space="preserve">8</t>
  </si>
  <si>
    <t xml:space="preserve">211971110</t>
  </si>
  <si>
    <t xml:space="preserve">Zřízení opláštění žeber nebo trativodů geotextilií v rýze nebo zářezu sklonu do 1:2</t>
  </si>
  <si>
    <t xml:space="preserve">2144199058</t>
  </si>
  <si>
    <t xml:space="preserve">1,5*64,2</t>
  </si>
  <si>
    <t xml:space="preserve">M</t>
  </si>
  <si>
    <t xml:space="preserve">69311068</t>
  </si>
  <si>
    <t xml:space="preserve">geotextilie netkaná separační, ochranná, filtrační, drenážní PP 300g/m2</t>
  </si>
  <si>
    <t xml:space="preserve">501546209</t>
  </si>
  <si>
    <t xml:space="preserve">96,3*1,15 'Přepočtené koeficientem množství</t>
  </si>
  <si>
    <t xml:space="preserve">10</t>
  </si>
  <si>
    <t xml:space="preserve">273313511</t>
  </si>
  <si>
    <t xml:space="preserve">Základové desky z betonu tř. C 12/15</t>
  </si>
  <si>
    <t xml:space="preserve">162240922</t>
  </si>
  <si>
    <t xml:space="preserve">podkladní beton</t>
  </si>
  <si>
    <t xml:space="preserve">0,1*(20,02+0,1*2)*(19,82+0,1*2)*1,035</t>
  </si>
  <si>
    <t xml:space="preserve">11</t>
  </si>
  <si>
    <t xml:space="preserve">273321611</t>
  </si>
  <si>
    <t xml:space="preserve">Základové desky ze ŽB bez zvýšených nároků na prostředí tř. C 30/37</t>
  </si>
  <si>
    <t xml:space="preserve">1821978646</t>
  </si>
  <si>
    <t xml:space="preserve">ZD -3,580</t>
  </si>
  <si>
    <t xml:space="preserve">(20,02*19,82+2,215*0,29)*0,3</t>
  </si>
  <si>
    <t xml:space="preserve">(1,05+0,15)*20,02*0,3</t>
  </si>
  <si>
    <t xml:space="preserve">(8,35+0,2*2)*(3,3+0,2*2)*0,4</t>
  </si>
  <si>
    <t xml:space="preserve">(7,85+0,15*2)*(2,8+0,15*2)*0,3</t>
  </si>
  <si>
    <t xml:space="preserve">svislé vytažení u šachty</t>
  </si>
  <si>
    <t xml:space="preserve">0,3*1,0*(1,4+1,0)*2</t>
  </si>
  <si>
    <t xml:space="preserve">12</t>
  </si>
  <si>
    <t xml:space="preserve">273322611</t>
  </si>
  <si>
    <t xml:space="preserve">Základové desky ze ŽB se zvýšenými nároky na prostředí tř. C 30/37</t>
  </si>
  <si>
    <t xml:space="preserve">-1424667204</t>
  </si>
  <si>
    <t xml:space="preserve">ZD -1,950</t>
  </si>
  <si>
    <t xml:space="preserve">5,853*2,215*0,25</t>
  </si>
  <si>
    <t xml:space="preserve">13</t>
  </si>
  <si>
    <t xml:space="preserve">273351121</t>
  </si>
  <si>
    <t xml:space="preserve">Zřízení bednění základových desek</t>
  </si>
  <si>
    <t xml:space="preserve">-923847954</t>
  </si>
  <si>
    <t xml:space="preserve">ZD -3,850</t>
  </si>
  <si>
    <t xml:space="preserve">0,6*20,02+0,3*20,02+0,3*19,82*2+0,29*0,3*2</t>
  </si>
  <si>
    <t xml:space="preserve">1,0*(1,0+0,8)*2</t>
  </si>
  <si>
    <t xml:space="preserve">0,25*(2,215+5,853)*2</t>
  </si>
  <si>
    <t xml:space="preserve">14</t>
  </si>
  <si>
    <t xml:space="preserve">273351122</t>
  </si>
  <si>
    <t xml:space="preserve">Odstranění bednění základových desek</t>
  </si>
  <si>
    <t xml:space="preserve">-1090821186</t>
  </si>
  <si>
    <t xml:space="preserve">273361821</t>
  </si>
  <si>
    <t xml:space="preserve">Výztuž základových desek betonářskou ocelí 10 505 (R)</t>
  </si>
  <si>
    <t xml:space="preserve">-1454134948</t>
  </si>
  <si>
    <t xml:space="preserve">D.1.2.110 ZÁKLADOVÁ DESKA - DOLNÍ VÝZTUŽ</t>
  </si>
  <si>
    <t xml:space="preserve">11874,2/1000</t>
  </si>
  <si>
    <t xml:space="preserve">D.1.2.111 ZÁKLADOVÁ DESKA - HORNÍ VÝZTUŽ</t>
  </si>
  <si>
    <t xml:space="preserve">7764,9/1000</t>
  </si>
  <si>
    <t xml:space="preserve">D.1.2.112 ZÁKL. DESKA - LEMOVACÍ VÝZTUŽ</t>
  </si>
  <si>
    <t xml:space="preserve">3310,2/1000</t>
  </si>
  <si>
    <t xml:space="preserve">16</t>
  </si>
  <si>
    <t xml:space="preserve">274322611</t>
  </si>
  <si>
    <t xml:space="preserve">Základové pasy ze ŽB se zvýšenými nároky na prostředí tř. C 30/37</t>
  </si>
  <si>
    <t xml:space="preserve">-2130424139</t>
  </si>
  <si>
    <t xml:space="preserve">základ pro opěrnou zídku</t>
  </si>
  <si>
    <t xml:space="preserve">(2,9-2,5)*0,4*4,845+(2,5-1,9)*0,4*0,4</t>
  </si>
  <si>
    <t xml:space="preserve">(2,3-1,9)*0,4*4,845+(1,9-1,44)*0,4*0,4</t>
  </si>
  <si>
    <t xml:space="preserve">(1,84-1,44)*0,4*5,19</t>
  </si>
  <si>
    <t xml:space="preserve">základ -0,570</t>
  </si>
  <si>
    <t xml:space="preserve">(1,37-0,57)*1,5*1,5</t>
  </si>
  <si>
    <t xml:space="preserve">(0,57-0,32)*0,45*1,05</t>
  </si>
  <si>
    <t xml:space="preserve">17</t>
  </si>
  <si>
    <t xml:space="preserve">274351121</t>
  </si>
  <si>
    <t xml:space="preserve">Zřízení bednění základových pasů rovného</t>
  </si>
  <si>
    <t xml:space="preserve">336382715</t>
  </si>
  <si>
    <t xml:space="preserve">0,4*(0,4+5,19+4,845+4,845)*2</t>
  </si>
  <si>
    <t xml:space="preserve">(2,5-1,9)*0,4*3+(1,9-1,44)*0,4*3</t>
  </si>
  <si>
    <t xml:space="preserve">(1,37-0,57)*(1,5+1,5)*2</t>
  </si>
  <si>
    <t xml:space="preserve">(0,57-0,32)*(1,05+0,45)*2</t>
  </si>
  <si>
    <t xml:space="preserve">18</t>
  </si>
  <si>
    <t xml:space="preserve">274351122</t>
  </si>
  <si>
    <t xml:space="preserve">Odstranění bednění základových pasů rovného</t>
  </si>
  <si>
    <t xml:space="preserve">-1874390822</t>
  </si>
  <si>
    <t xml:space="preserve">19</t>
  </si>
  <si>
    <t xml:space="preserve">279113151</t>
  </si>
  <si>
    <t xml:space="preserve">Základová zeď tl do 150 mm z tvárnic ztraceného bednění včetně výplně z betonu tř. C 25/30</t>
  </si>
  <si>
    <t xml:space="preserve">-34422627</t>
  </si>
  <si>
    <t xml:space="preserve">okolo šachty v podlaze</t>
  </si>
  <si>
    <t xml:space="preserve">0,9*(1,6+1,6)*2</t>
  </si>
  <si>
    <t xml:space="preserve">20</t>
  </si>
  <si>
    <t xml:space="preserve">279113153</t>
  </si>
  <si>
    <t xml:space="preserve">Základová zeď tl do 250 mm z tvárnic ztraceného bednění včetně výplně z betonu tř. C 25/30</t>
  </si>
  <si>
    <t xml:space="preserve">-1652721049</t>
  </si>
  <si>
    <t xml:space="preserve">svislý přechod ZD -3,850/-1,950</t>
  </si>
  <si>
    <t xml:space="preserve">1,65*2,215</t>
  </si>
  <si>
    <t xml:space="preserve">Svislé a kompletní konstrukce</t>
  </si>
  <si>
    <t xml:space="preserve">311235161</t>
  </si>
  <si>
    <t xml:space="preserve">Zdivo jednovrstvé z cihel broušených přes P10 do P15 na tenkovrstvou maltu tl 300 mm</t>
  </si>
  <si>
    <t xml:space="preserve">-1809525550</t>
  </si>
  <si>
    <t xml:space="preserve">1.NP</t>
  </si>
  <si>
    <t xml:space="preserve">3,15*73,95</t>
  </si>
  <si>
    <t xml:space="preserve">odpočet otvorů</t>
  </si>
  <si>
    <t xml:space="preserve">-7,1*2,2-2,3*2,2-1,3*2,2-1,3*2,2*2-3,9*2,2-1,3*2,2*2-1,3*2,2-2,3*2,2-2,6*2,93-0,8*2,93</t>
  </si>
  <si>
    <t xml:space="preserve">22</t>
  </si>
  <si>
    <t xml:space="preserve">311235111</t>
  </si>
  <si>
    <t xml:space="preserve">Zdivo jednovrstvé z cihel broušených přes P10 do P15 na tenkovrstvou maltu tl 175 mm</t>
  </si>
  <si>
    <t xml:space="preserve">-352961198</t>
  </si>
  <si>
    <t xml:space="preserve">0.NP</t>
  </si>
  <si>
    <t xml:space="preserve">3,38*(6,9+4,81+2,45*2)-0,87*2,135</t>
  </si>
  <si>
    <t xml:space="preserve">schodišťová stěna</t>
  </si>
  <si>
    <t xml:space="preserve">9,7</t>
  </si>
  <si>
    <t xml:space="preserve">1NP</t>
  </si>
  <si>
    <t xml:space="preserve">3,3*3,5</t>
  </si>
  <si>
    <t xml:space="preserve">3,3*10,91-0,87*2,135</t>
  </si>
  <si>
    <t xml:space="preserve">3,3*4,95</t>
  </si>
  <si>
    <t xml:space="preserve">odpočet překladů</t>
  </si>
  <si>
    <t xml:space="preserve">-0,071*1,25</t>
  </si>
  <si>
    <t xml:space="preserve">23</t>
  </si>
  <si>
    <t xml:space="preserve">311272031</t>
  </si>
  <si>
    <t xml:space="preserve">Zdivo z pórobetonových tvárnic hladkých přes P2 do P4 přes 450 do 600 kg/m3 na tenkovrstvou maltu tl 200 mm</t>
  </si>
  <si>
    <t xml:space="preserve">813267591</t>
  </si>
  <si>
    <t xml:space="preserve">1.NP (m.č. 1.17)</t>
  </si>
  <si>
    <t xml:space="preserve">3,3*(1,61+2,17)</t>
  </si>
  <si>
    <t xml:space="preserve">24</t>
  </si>
  <si>
    <t xml:space="preserve">311321815</t>
  </si>
  <si>
    <t xml:space="preserve">Nosná zeď ze ŽB pohledového tř. C 30/37 bez výztuže</t>
  </si>
  <si>
    <t xml:space="preserve">2107914399</t>
  </si>
  <si>
    <t xml:space="preserve">stěna technolog. zálivu</t>
  </si>
  <si>
    <t xml:space="preserve">1,95*0,25*(2,215+5,603)</t>
  </si>
  <si>
    <t xml:space="preserve">opěrná zídka</t>
  </si>
  <si>
    <t xml:space="preserve">0,25*14,6</t>
  </si>
  <si>
    <t xml:space="preserve">Mezisoučet</t>
  </si>
  <si>
    <t xml:space="preserve">0.NP obvodové zdi</t>
  </si>
  <si>
    <t xml:space="preserve">W01</t>
  </si>
  <si>
    <t xml:space="preserve">0,25*3,38*19,07</t>
  </si>
  <si>
    <t xml:space="preserve">odpočet otvorů a nosníků</t>
  </si>
  <si>
    <t xml:space="preserve">-0,25*1,3*1,3-0,25*0,28*1,3</t>
  </si>
  <si>
    <t xml:space="preserve">W02</t>
  </si>
  <si>
    <t xml:space="preserve">0,25*3,38*(7,41+9,41)</t>
  </si>
  <si>
    <t xml:space="preserve">odpočet snížení stěny</t>
  </si>
  <si>
    <t xml:space="preserve">-0,25*0,23*2,15</t>
  </si>
  <si>
    <t xml:space="preserve">W03</t>
  </si>
  <si>
    <t xml:space="preserve">W04-06</t>
  </si>
  <si>
    <t xml:space="preserve">0,3*3,38*19,62</t>
  </si>
  <si>
    <t xml:space="preserve">-0,25*(7,5*2,85+1,4*2,85+4,757*2,85)-0,25*0,28*(7,5+1,4+4,757)</t>
  </si>
  <si>
    <t xml:space="preserve">schod. stěny</t>
  </si>
  <si>
    <t xml:space="preserve">0,2*3,38*9,55+0,5*3,38</t>
  </si>
  <si>
    <t xml:space="preserve">-0,23*0,2*1,97</t>
  </si>
  <si>
    <t xml:space="preserve">0,2*3,3*12,16</t>
  </si>
  <si>
    <t xml:space="preserve">25</t>
  </si>
  <si>
    <t xml:space="preserve">311351121</t>
  </si>
  <si>
    <t xml:space="preserve">Zřízení oboustranného bednění nosných nadzákladových zdí</t>
  </si>
  <si>
    <t xml:space="preserve">-40214741</t>
  </si>
  <si>
    <t xml:space="preserve">1,95*(5,603+0,25+2,215)*2</t>
  </si>
  <si>
    <t xml:space="preserve">14,6*2+0,25*(1,12+0,52)</t>
  </si>
  <si>
    <t xml:space="preserve">2*3,38*19,07</t>
  </si>
  <si>
    <t xml:space="preserve">odpočet otvorů a nosníků+přípočet ostění stěn</t>
  </si>
  <si>
    <t xml:space="preserve">-2*1,3*1,3-2*0,28*1,3+0,25*(1,3+1,3*2)</t>
  </si>
  <si>
    <t xml:space="preserve">2*3,38*(7,41+9,41)</t>
  </si>
  <si>
    <t xml:space="preserve">-2*0,23*2,15</t>
  </si>
  <si>
    <t xml:space="preserve">2*3,38*19,62</t>
  </si>
  <si>
    <t xml:space="preserve">-2*(7,5*2,85+1,4*2,85+4,757*2,85)-2*0,28*(7,5+1,4+4,757)+0,3*(7,5+1,4+4,757+2,85*2*2)</t>
  </si>
  <si>
    <t xml:space="preserve">3,38*(6,17+8,61+2,8)</t>
  </si>
  <si>
    <t xml:space="preserve">-0,23*1,97</t>
  </si>
  <si>
    <t xml:space="preserve">2*3,3*12,16+0,2*3,3*2-3,3*2,05*2</t>
  </si>
  <si>
    <t xml:space="preserve">26</t>
  </si>
  <si>
    <t xml:space="preserve">311351122</t>
  </si>
  <si>
    <t xml:space="preserve">Odstranění oboustranného bednění nosných nadzákladových zdí</t>
  </si>
  <si>
    <t xml:space="preserve">-1092693371</t>
  </si>
  <si>
    <t xml:space="preserve">27</t>
  </si>
  <si>
    <t xml:space="preserve">311351411</t>
  </si>
  <si>
    <t xml:space="preserve">Zřízení kruhového bednění nosných nadzákladových zdí r do 2,5 m</t>
  </si>
  <si>
    <t xml:space="preserve">1725057927</t>
  </si>
  <si>
    <t xml:space="preserve">schodišťová stěna částečně</t>
  </si>
  <si>
    <t xml:space="preserve">(3,38+0,32)*2,05</t>
  </si>
  <si>
    <t xml:space="preserve">3,3*2,05*2</t>
  </si>
  <si>
    <t xml:space="preserve">28</t>
  </si>
  <si>
    <t xml:space="preserve">311351412</t>
  </si>
  <si>
    <t xml:space="preserve">Odstranění kruhového bednění nosných nadzákladových zdí r do 2,5 m</t>
  </si>
  <si>
    <t xml:space="preserve">216380986</t>
  </si>
  <si>
    <t xml:space="preserve">29</t>
  </si>
  <si>
    <t xml:space="preserve">311351911</t>
  </si>
  <si>
    <t xml:space="preserve">Příplatek k cenám bednění nosných nadzákladových zdí za pohledový beton</t>
  </si>
  <si>
    <t xml:space="preserve">1659493393</t>
  </si>
  <si>
    <t xml:space="preserve">schodišťová stěna (oblouk)</t>
  </si>
  <si>
    <t xml:space="preserve">3,38*19,07</t>
  </si>
  <si>
    <t xml:space="preserve">-1,3*1,3-0,28*1,3</t>
  </si>
  <si>
    <t xml:space="preserve">3,38*(7,16+9,16)</t>
  </si>
  <si>
    <t xml:space="preserve">-0,23*2,15</t>
  </si>
  <si>
    <t xml:space="preserve">3,38*19,12</t>
  </si>
  <si>
    <t xml:space="preserve">-(7,5*2,85+1,4*2,85+4,757*2,85)-0,28*(7,5+1,4+4,757)</t>
  </si>
  <si>
    <t xml:space="preserve">3,38*(6,17+8,61)</t>
  </si>
  <si>
    <t xml:space="preserve">schod. stěny a m.č. 1.16</t>
  </si>
  <si>
    <t xml:space="preserve">3,3*12,16+0,2*3,3*2+3,3*3,4</t>
  </si>
  <si>
    <t xml:space="preserve">3,3*1,74</t>
  </si>
  <si>
    <t xml:space="preserve">30</t>
  </si>
  <si>
    <t xml:space="preserve">311361821</t>
  </si>
  <si>
    <t xml:space="preserve">Výztuž nosných zdí betonářskou ocelí 10 505</t>
  </si>
  <si>
    <t xml:space="preserve">-840213161</t>
  </si>
  <si>
    <t xml:space="preserve">D.1.2.114 VÝZTUŽ STĚN 0.NP</t>
  </si>
  <si>
    <t xml:space="preserve">5548,0/1000</t>
  </si>
  <si>
    <t xml:space="preserve">D.1.2.121 VÝZTUŽ STĚN 1.NP</t>
  </si>
  <si>
    <t xml:space="preserve">881,9/1000</t>
  </si>
  <si>
    <t xml:space="preserve">D.1.2.128 OPĚRKA A ZÁKLAD STOŽÁRU</t>
  </si>
  <si>
    <t xml:space="preserve">697,6/1000</t>
  </si>
  <si>
    <t xml:space="preserve">31</t>
  </si>
  <si>
    <t xml:space="preserve">31136182R1</t>
  </si>
  <si>
    <t xml:space="preserve">Výztuž vylamovací typ STA12B1015</t>
  </si>
  <si>
    <t xml:space="preserve">-148223017</t>
  </si>
  <si>
    <t xml:space="preserve">4,4</t>
  </si>
  <si>
    <t xml:space="preserve">32</t>
  </si>
  <si>
    <t xml:space="preserve">313234113</t>
  </si>
  <si>
    <t xml:space="preserve">Zdivo obkladové z lícových cihel z cihel plných dl 240 mm</t>
  </si>
  <si>
    <t xml:space="preserve">-1986896818</t>
  </si>
  <si>
    <t xml:space="preserve">fasáda</t>
  </si>
  <si>
    <t xml:space="preserve">jih</t>
  </si>
  <si>
    <t xml:space="preserve">160,9</t>
  </si>
  <si>
    <t xml:space="preserve">-2,85*(7,5+1,4+4,757)</t>
  </si>
  <si>
    <t xml:space="preserve">-2,2*(1,3*4+3,9)</t>
  </si>
  <si>
    <t xml:space="preserve">sever</t>
  </si>
  <si>
    <t xml:space="preserve">89,2+(1,7+1,0)*2,935</t>
  </si>
  <si>
    <t xml:space="preserve">-1,35*3,15</t>
  </si>
  <si>
    <t xml:space="preserve">východ</t>
  </si>
  <si>
    <t xml:space="preserve">120,6</t>
  </si>
  <si>
    <t xml:space="preserve">-1,3*1,3-0,8*2,93-2,6*2,93-2,3*2,2-1,3*2,2</t>
  </si>
  <si>
    <t xml:space="preserve">západ</t>
  </si>
  <si>
    <t xml:space="preserve">129,1</t>
  </si>
  <si>
    <t xml:space="preserve">-1,3*1,3-7,1*2,2-2,3*2,2-1,3*2,2</t>
  </si>
  <si>
    <t xml:space="preserve">atrium vč. ostění</t>
  </si>
  <si>
    <t xml:space="preserve">8,5*2+9,3*2</t>
  </si>
  <si>
    <t xml:space="preserve">přípočet ostění otvorů fasády</t>
  </si>
  <si>
    <t xml:space="preserve">75,72*0,28</t>
  </si>
  <si>
    <t xml:space="preserve">odpočet teraca</t>
  </si>
  <si>
    <t xml:space="preserve">-1,85-2,35-0,28*(4,757+2,85*2)-0,28*(3,9+2,2*2)</t>
  </si>
  <si>
    <t xml:space="preserve">-2,7-2,935*1,95</t>
  </si>
  <si>
    <t xml:space="preserve">-1,7-0,28*(2,3+2,2*2)</t>
  </si>
  <si>
    <t xml:space="preserve">-3,5-0,28*(7,1+2,2*2)</t>
  </si>
  <si>
    <t xml:space="preserve">odpočet obkladu z plechu</t>
  </si>
  <si>
    <t xml:space="preserve">-8,1*2,95</t>
  </si>
  <si>
    <t xml:space="preserve">33</t>
  </si>
  <si>
    <t xml:space="preserve">317168011</t>
  </si>
  <si>
    <t xml:space="preserve">Překlad keramický plochý š 115 mm dl 1000 mm</t>
  </si>
  <si>
    <t xml:space="preserve">kus</t>
  </si>
  <si>
    <t xml:space="preserve">-932318661</t>
  </si>
  <si>
    <t xml:space="preserve">viz. soupis překladů - PR.07</t>
  </si>
  <si>
    <t xml:space="preserve">34</t>
  </si>
  <si>
    <t xml:space="preserve">317168012</t>
  </si>
  <si>
    <t xml:space="preserve">Překlad keramický plochý š 115 mm dl 1250 mm</t>
  </si>
  <si>
    <t xml:space="preserve">-1144103433</t>
  </si>
  <si>
    <t xml:space="preserve">viz. soupis překladů - PR.02</t>
  </si>
  <si>
    <t xml:space="preserve">35</t>
  </si>
  <si>
    <t xml:space="preserve">317168014</t>
  </si>
  <si>
    <t xml:space="preserve">Překlad keramický plochý š 115 mm dl 1750 mm</t>
  </si>
  <si>
    <t xml:space="preserve">1388952102</t>
  </si>
  <si>
    <t xml:space="preserve">viz. soupis překladů - PR.01</t>
  </si>
  <si>
    <t xml:space="preserve">36</t>
  </si>
  <si>
    <t xml:space="preserve">317168016</t>
  </si>
  <si>
    <t xml:space="preserve">Překlad keramický plochý š 115 mm dl 2250 mm</t>
  </si>
  <si>
    <t xml:space="preserve">-1722083819</t>
  </si>
  <si>
    <t xml:space="preserve">viz. soupis překladů - PR.04</t>
  </si>
  <si>
    <t xml:space="preserve">37</t>
  </si>
  <si>
    <t xml:space="preserve">317168022</t>
  </si>
  <si>
    <t xml:space="preserve">Překlad keramický plochý š 145 mm dl 1250 mm</t>
  </si>
  <si>
    <t xml:space="preserve">1513060678</t>
  </si>
  <si>
    <t xml:space="preserve">viz. soupis překladů - PR.03</t>
  </si>
  <si>
    <t xml:space="preserve">38</t>
  </si>
  <si>
    <t xml:space="preserve">317142442</t>
  </si>
  <si>
    <t xml:space="preserve">Překlad nenosný pórobetonový š 150 mm v do 250 mm na tenkovrstvou maltu dl do 1250 mm</t>
  </si>
  <si>
    <t xml:space="preserve">745136683</t>
  </si>
  <si>
    <t xml:space="preserve">viz. soupis překladů - PR.05</t>
  </si>
  <si>
    <t xml:space="preserve">39</t>
  </si>
  <si>
    <t xml:space="preserve">317941121</t>
  </si>
  <si>
    <t xml:space="preserve">Osazování ocelových válcovaných nosníků na zdivu I, IE, U, UE nebo L do č 12</t>
  </si>
  <si>
    <t xml:space="preserve">1165743811</t>
  </si>
  <si>
    <t xml:space="preserve">viz. soupis překladů - PR.06</t>
  </si>
  <si>
    <t xml:space="preserve">Hmotnost: 7,03 kg/m</t>
  </si>
  <si>
    <t xml:space="preserve">2*2,6*7,03/1000</t>
  </si>
  <si>
    <t xml:space="preserve">40</t>
  </si>
  <si>
    <t xml:space="preserve">14550256</t>
  </si>
  <si>
    <t xml:space="preserve">profil ocelový čtvercový svařovaný 60x60x4mm</t>
  </si>
  <si>
    <t xml:space="preserve">862058860</t>
  </si>
  <si>
    <t xml:space="preserve">41</t>
  </si>
  <si>
    <t xml:space="preserve">-2073586784</t>
  </si>
  <si>
    <t xml:space="preserve">Hmotnost: 12,40 kg/m</t>
  </si>
  <si>
    <t xml:space="preserve">(4,65+2,4)*12,4/1000</t>
  </si>
  <si>
    <t xml:space="preserve">statika - viz výkaz válc. profilů 1.NP</t>
  </si>
  <si>
    <t xml:space="preserve">148,08/1000</t>
  </si>
  <si>
    <t xml:space="preserve">statika - viz výkaz válc. profilů 0.NP</t>
  </si>
  <si>
    <t xml:space="preserve">191,65/1000</t>
  </si>
  <si>
    <t xml:space="preserve">42</t>
  </si>
  <si>
    <t xml:space="preserve">13010930</t>
  </si>
  <si>
    <t xml:space="preserve">ocel profilová UPE 120 jakost 11 375</t>
  </si>
  <si>
    <t xml:space="preserve">1043962730</t>
  </si>
  <si>
    <t xml:space="preserve">0,087</t>
  </si>
  <si>
    <t xml:space="preserve">43</t>
  </si>
  <si>
    <t xml:space="preserve">13010970</t>
  </si>
  <si>
    <t xml:space="preserve">ocel profilová HE-B 100 jakost 11 375</t>
  </si>
  <si>
    <t xml:space="preserve">-1605738839</t>
  </si>
  <si>
    <t xml:space="preserve">0,148</t>
  </si>
  <si>
    <t xml:space="preserve">44</t>
  </si>
  <si>
    <t xml:space="preserve">1455032R1</t>
  </si>
  <si>
    <t xml:space="preserve">profil ocelový obdélníkový svařovaný 150x100x8mm</t>
  </si>
  <si>
    <t xml:space="preserve">-1103045782</t>
  </si>
  <si>
    <t xml:space="preserve">0,19165</t>
  </si>
  <si>
    <t xml:space="preserve">45</t>
  </si>
  <si>
    <t xml:space="preserve">319201321</t>
  </si>
  <si>
    <t xml:space="preserve">Vyrovnání povrchu zdiva tl do 30 mm maltou</t>
  </si>
  <si>
    <t xml:space="preserve">61126357</t>
  </si>
  <si>
    <t xml:space="preserve">pod vnitřní parapety (D.423)</t>
  </si>
  <si>
    <t xml:space="preserve">0,21*(1,3*8+2,3*2+3,9+7,1)</t>
  </si>
  <si>
    <t xml:space="preserve">46</t>
  </si>
  <si>
    <t xml:space="preserve">330321611</t>
  </si>
  <si>
    <t xml:space="preserve">Sloupy nebo pilíře z betonu pohledového tř. C 30/37 bez výztuže</t>
  </si>
  <si>
    <t xml:space="preserve">-648887701</t>
  </si>
  <si>
    <t xml:space="preserve">(3,85-1,0)*0,4*0,4*4</t>
  </si>
  <si>
    <t xml:space="preserve">3,3*0,25*1,0*4</t>
  </si>
  <si>
    <t xml:space="preserve">47</t>
  </si>
  <si>
    <t xml:space="preserve">331351121</t>
  </si>
  <si>
    <t xml:space="preserve">Zřízení bednění čtyřúhelníkových sloupů v do 4 m průřezu do 0,16 m2</t>
  </si>
  <si>
    <t xml:space="preserve">71995814</t>
  </si>
  <si>
    <t xml:space="preserve">(3,85-1,0)*(0,4+0,4)*2*4</t>
  </si>
  <si>
    <t xml:space="preserve">3,3*(0,25+1,0)*2*4</t>
  </si>
  <si>
    <t xml:space="preserve">48</t>
  </si>
  <si>
    <t xml:space="preserve">331351122</t>
  </si>
  <si>
    <t xml:space="preserve">Odstranění bednění čtyřúhelníkových sloupů v do 4 m průřezu do 0,16 m2</t>
  </si>
  <si>
    <t xml:space="preserve">-49944698</t>
  </si>
  <si>
    <t xml:space="preserve">49</t>
  </si>
  <si>
    <t xml:space="preserve">331351911</t>
  </si>
  <si>
    <t xml:space="preserve">Příplatek k cenám bednění čtyřúhelníkových sloupů za pohledový beton</t>
  </si>
  <si>
    <t xml:space="preserve">-924158022</t>
  </si>
  <si>
    <t xml:space="preserve">18,24</t>
  </si>
  <si>
    <t xml:space="preserve">50</t>
  </si>
  <si>
    <t xml:space="preserve">331361821</t>
  </si>
  <si>
    <t xml:space="preserve">Výztuž sloupů hranatých betonářskou ocelí 10 505</t>
  </si>
  <si>
    <t xml:space="preserve">-1721611838</t>
  </si>
  <si>
    <t xml:space="preserve">D.1.2.115 VÝZTUŽ SLOUPŮ 0.NP</t>
  </si>
  <si>
    <t xml:space="preserve">422,5/1000</t>
  </si>
  <si>
    <t xml:space="preserve">D.1.2.120 VÝZTUŽ SLOUPŮ 1.NP</t>
  </si>
  <si>
    <t xml:space="preserve">310,1/1000</t>
  </si>
  <si>
    <t xml:space="preserve">51</t>
  </si>
  <si>
    <t xml:space="preserve">342244201</t>
  </si>
  <si>
    <t xml:space="preserve">Příčka z cihel broušených na tenkovrstvou maltu tloušťky 80 mm</t>
  </si>
  <si>
    <t xml:space="preserve">-825118592</t>
  </si>
  <si>
    <t xml:space="preserve">3,3*(0,56+0,37+0,6*5)</t>
  </si>
  <si>
    <t xml:space="preserve">52</t>
  </si>
  <si>
    <t xml:space="preserve">342244311</t>
  </si>
  <si>
    <t xml:space="preserve">Příčka zvukově izolační pevnosti P15 z broušených cihel na tenkovrstvou maltu tloušťky 115 mm</t>
  </si>
  <si>
    <t xml:space="preserve">223541923</t>
  </si>
  <si>
    <t xml:space="preserve">3,38*8,33-1,5*2,48</t>
  </si>
  <si>
    <t xml:space="preserve">3,38*11,8-1,5*2,48-0,9*2,18-0,9*2,15</t>
  </si>
  <si>
    <t xml:space="preserve">3,38*(0,4+2,275+0,35+0,09)-1,0*2,15</t>
  </si>
  <si>
    <t xml:space="preserve">3,38*9,16-0,87*2,135</t>
  </si>
  <si>
    <t xml:space="preserve">3,38*(3,13+2,58)-0,87*2,135*2</t>
  </si>
  <si>
    <t xml:space="preserve">3,38*(3,13+0,145+5,956)</t>
  </si>
  <si>
    <t xml:space="preserve">3,38*9,23-0,9*2,15*3</t>
  </si>
  <si>
    <t xml:space="preserve">3,38*(6,2+2,11)-0,8*2,15</t>
  </si>
  <si>
    <t xml:space="preserve">3,38*(6,2+1,05+4,55)</t>
  </si>
  <si>
    <t xml:space="preserve">3,38*(1,68+5,35+0,8+2,0)-0,8*2,15-0,8*2,18</t>
  </si>
  <si>
    <t xml:space="preserve">3,38*(2,29+2,05)-0,8*2,15-0,9*2,15</t>
  </si>
  <si>
    <t xml:space="preserve">snížení příček pod atriem</t>
  </si>
  <si>
    <t xml:space="preserve">-(3,38-2,85)*(6,2+2,29+2,05+0,8+2,65+3,43)</t>
  </si>
  <si>
    <t xml:space="preserve">3,3*35,53-0,9*2,45*2-1,97*2,45-2,87*2,45-0,9*2,45-1,4*2,45*4-0,9*2,45*2</t>
  </si>
  <si>
    <t xml:space="preserve">3,3*4,93*3-0,9*2,45</t>
  </si>
  <si>
    <t xml:space="preserve">3,3*(4,95+4,68)-0,9*2,45*2</t>
  </si>
  <si>
    <t xml:space="preserve">3,3*(4,95+2,445+2,13+1,76)-0,9*2,45-0,8*2,15</t>
  </si>
  <si>
    <t xml:space="preserve">3,3*(1,91+3,0)-0,87*2,135</t>
  </si>
  <si>
    <t xml:space="preserve">3,3*(2,85+1,94+0,96)-0,8*2,15*2</t>
  </si>
  <si>
    <t xml:space="preserve">3,3*0,73-0,73*0,73</t>
  </si>
  <si>
    <t xml:space="preserve">-0,071*(1,0+1,25*25+1,75*6+2,25)</t>
  </si>
  <si>
    <t xml:space="preserve">-0,12*(4,65+2,4)</t>
  </si>
  <si>
    <t xml:space="preserve">53</t>
  </si>
  <si>
    <t xml:space="preserve">345321616</t>
  </si>
  <si>
    <t xml:space="preserve">Zídky atikové, parapetní, schodišťové a zábradelní ze ŽB tř. C 30/37</t>
  </si>
  <si>
    <t xml:space="preserve">427110774</t>
  </si>
  <si>
    <t xml:space="preserve">atiky</t>
  </si>
  <si>
    <t xml:space="preserve">0,3*0,69*(6,15+4,8)*2</t>
  </si>
  <si>
    <t xml:space="preserve">0,3*0,94*(19,62+19,02)*2</t>
  </si>
  <si>
    <t xml:space="preserve">54</t>
  </si>
  <si>
    <t xml:space="preserve">345351005</t>
  </si>
  <si>
    <t xml:space="preserve">Zřízení bednění plnostěnných zídek atikových, parapetních, zábradelních</t>
  </si>
  <si>
    <t xml:space="preserve">-237168769</t>
  </si>
  <si>
    <t xml:space="preserve">2*0,69*(6,15+4,8)*2</t>
  </si>
  <si>
    <t xml:space="preserve">2*0,94*(19,62+19,02)*2</t>
  </si>
  <si>
    <t xml:space="preserve">55</t>
  </si>
  <si>
    <t xml:space="preserve">345351006</t>
  </si>
  <si>
    <t xml:space="preserve">Odstranění bednění plnostěnných zídek atikových, parapetních, zábradelních</t>
  </si>
  <si>
    <t xml:space="preserve">-345821797</t>
  </si>
  <si>
    <t xml:space="preserve">56</t>
  </si>
  <si>
    <t xml:space="preserve">346272226</t>
  </si>
  <si>
    <t xml:space="preserve">Přizdívka z pórobetonových tvárnic tl 75 mm</t>
  </si>
  <si>
    <t xml:space="preserve">1984707964</t>
  </si>
  <si>
    <t xml:space="preserve">2,85*(1,167+1,167)</t>
  </si>
  <si>
    <t xml:space="preserve">3,3*(2,245+1,91+0,73+0,96)</t>
  </si>
  <si>
    <t xml:space="preserve">57</t>
  </si>
  <si>
    <t xml:space="preserve">346272236</t>
  </si>
  <si>
    <t xml:space="preserve">Přizdívka z pórobetonových tvárnic tl 100 mm</t>
  </si>
  <si>
    <t xml:space="preserve">-1939198943</t>
  </si>
  <si>
    <t xml:space="preserve">3,38*1,91+2,85*0,08</t>
  </si>
  <si>
    <t xml:space="preserve">58</t>
  </si>
  <si>
    <t xml:space="preserve">346272256</t>
  </si>
  <si>
    <t xml:space="preserve">Přizdívka z pórobetonových tvárnic tl 150 mm</t>
  </si>
  <si>
    <t xml:space="preserve">488467480</t>
  </si>
  <si>
    <t xml:space="preserve">3,38*(0,93+1,91+3,15+3,35+0,83+0,93)-1,0*0,73</t>
  </si>
  <si>
    <t xml:space="preserve">2,85*0,93</t>
  </si>
  <si>
    <t xml:space="preserve">3,3*(0,98*2+0,95+0,96)</t>
  </si>
  <si>
    <t xml:space="preserve">59</t>
  </si>
  <si>
    <t xml:space="preserve">346272266</t>
  </si>
  <si>
    <t xml:space="preserve">Přizdívka z pórobetonových tvárnic tl 200 mm</t>
  </si>
  <si>
    <t xml:space="preserve">-1997492057</t>
  </si>
  <si>
    <t xml:space="preserve">3,38*1,83</t>
  </si>
  <si>
    <t xml:space="preserve">3,3*(1,93+0,96)</t>
  </si>
  <si>
    <t xml:space="preserve">Vodorovné konstrukce</t>
  </si>
  <si>
    <t xml:space="preserve">60</t>
  </si>
  <si>
    <t xml:space="preserve">411324646</t>
  </si>
  <si>
    <t xml:space="preserve">Stropy deskové ze ŽB pohledového tř. C 30/37</t>
  </si>
  <si>
    <t xml:space="preserve">-1755119996</t>
  </si>
  <si>
    <t xml:space="preserve">deska na -0,150</t>
  </si>
  <si>
    <t xml:space="preserve">0,32*19,62*19,62-0,32*5,4*4,65-0,32*1,85*1,67-0,32*2,8*3,86</t>
  </si>
  <si>
    <t xml:space="preserve">přípočet svislého přechodu k desce na -0,750</t>
  </si>
  <si>
    <t xml:space="preserve">0,28*0,4*(4,65+0,8+5,4)*2</t>
  </si>
  <si>
    <t xml:space="preserve">deska na -0,750</t>
  </si>
  <si>
    <t xml:space="preserve">0,25*(5,4+0,4*2)*(4,65+0,4*2)</t>
  </si>
  <si>
    <t xml:space="preserve">deska na -0,450</t>
  </si>
  <si>
    <t xml:space="preserve">0,25*2,15*1,97</t>
  </si>
  <si>
    <t xml:space="preserve">deska na +3,430</t>
  </si>
  <si>
    <t xml:space="preserve">0,28*19,62*19,62-0,28*4,8*5,55</t>
  </si>
  <si>
    <t xml:space="preserve">odpočet ztraceného bednění 0-1NP</t>
  </si>
  <si>
    <t xml:space="preserve">-435*0,48*0,48*0,18</t>
  </si>
  <si>
    <t xml:space="preserve">-424*0,48*0,48*0,13</t>
  </si>
  <si>
    <t xml:space="preserve">61</t>
  </si>
  <si>
    <t xml:space="preserve">411351011</t>
  </si>
  <si>
    <t xml:space="preserve">Zřízení bednění stropů deskových tl do 25 cm bez podpěrné kce</t>
  </si>
  <si>
    <t xml:space="preserve">-2126087893</t>
  </si>
  <si>
    <t xml:space="preserve">plošně</t>
  </si>
  <si>
    <t xml:space="preserve">(5,4+0,4*2)*(4,65+0,4*2)</t>
  </si>
  <si>
    <t xml:space="preserve">bočně</t>
  </si>
  <si>
    <t xml:space="preserve">0,25*(5,4+0,4*2+4,65+0,4*2)*2</t>
  </si>
  <si>
    <t xml:space="preserve">1,72*2,15</t>
  </si>
  <si>
    <t xml:space="preserve">0,25*(2,15*2+1,71)</t>
  </si>
  <si>
    <t xml:space="preserve">62</t>
  </si>
  <si>
    <t xml:space="preserve">411351012</t>
  </si>
  <si>
    <t xml:space="preserve">Odstranění bednění stropů deskových tl do 25 cm bez podpěrné kce</t>
  </si>
  <si>
    <t xml:space="preserve">-1708837153</t>
  </si>
  <si>
    <t xml:space="preserve">63</t>
  </si>
  <si>
    <t xml:space="preserve">411351021</t>
  </si>
  <si>
    <t xml:space="preserve">Zřízení bednění stropů deskových tl do 50 cm bez podpěrné kce</t>
  </si>
  <si>
    <t xml:space="preserve">1751032678</t>
  </si>
  <si>
    <t xml:space="preserve">19,12*19,07-5,45*6,2-2,15*1,97-2,8*3,86</t>
  </si>
  <si>
    <t xml:space="preserve">0,32*(19,62+19,62)*2-0,32*4,65+0,32*3,52+0,32*2,4</t>
  </si>
  <si>
    <t xml:space="preserve">0,6*(4,65+5,4)*2+0,28*(5,45+6,2)*2</t>
  </si>
  <si>
    <t xml:space="preserve">19,02*19,02-4,8*5,55+0,3*2,75</t>
  </si>
  <si>
    <t xml:space="preserve">0,28*(19,62+19,62)*2</t>
  </si>
  <si>
    <t xml:space="preserve">0,28*(4,8+5,55)*2</t>
  </si>
  <si>
    <t xml:space="preserve">64</t>
  </si>
  <si>
    <t xml:space="preserve">411351022</t>
  </si>
  <si>
    <t xml:space="preserve">Odstranění bednění stropů deskových tl do 50 cm bez podpěrné kce</t>
  </si>
  <si>
    <t xml:space="preserve">-1575355823</t>
  </si>
  <si>
    <t xml:space="preserve">65</t>
  </si>
  <si>
    <t xml:space="preserve">411354211</t>
  </si>
  <si>
    <t xml:space="preserve">Bednění stropů ztracené z truhlíků nebo bedniček</t>
  </si>
  <si>
    <t xml:space="preserve">-536724014</t>
  </si>
  <si>
    <t xml:space="preserve">435*0,52*0,52</t>
  </si>
  <si>
    <t xml:space="preserve">424*0,52*0,52</t>
  </si>
  <si>
    <t xml:space="preserve">66</t>
  </si>
  <si>
    <t xml:space="preserve">411354313</t>
  </si>
  <si>
    <t xml:space="preserve">Zřízení podpěrné konstrukce stropů výšky do 4 m tl do 25 cm</t>
  </si>
  <si>
    <t xml:space="preserve">96296647</t>
  </si>
  <si>
    <t xml:space="preserve">67</t>
  </si>
  <si>
    <t xml:space="preserve">411354314</t>
  </si>
  <si>
    <t xml:space="preserve">Odstranění podpěrné konstrukce stropů výšky do 4 m tl do 25 cm</t>
  </si>
  <si>
    <t xml:space="preserve">-1490632495</t>
  </si>
  <si>
    <t xml:space="preserve">68</t>
  </si>
  <si>
    <t xml:space="preserve">411354315</t>
  </si>
  <si>
    <t xml:space="preserve">Zřízení podpěrné konstrukce stropů výšky do 4 m tl do 35 cm</t>
  </si>
  <si>
    <t xml:space="preserve">160904607</t>
  </si>
  <si>
    <t xml:space="preserve">69</t>
  </si>
  <si>
    <t xml:space="preserve">411354316</t>
  </si>
  <si>
    <t xml:space="preserve">Odstranění podpěrné konstrukce stropů výšky do 4 m tl do 35 cm</t>
  </si>
  <si>
    <t xml:space="preserve">-1820001132</t>
  </si>
  <si>
    <t xml:space="preserve">70</t>
  </si>
  <si>
    <t xml:space="preserve">411359111</t>
  </si>
  <si>
    <t xml:space="preserve">Příplatek k cenám bednění stropů za pohledový beton</t>
  </si>
  <si>
    <t xml:space="preserve">-1474663320</t>
  </si>
  <si>
    <t xml:space="preserve">37,488+651,73</t>
  </si>
  <si>
    <t xml:space="preserve">71</t>
  </si>
  <si>
    <t xml:space="preserve">411361821</t>
  </si>
  <si>
    <t xml:space="preserve">Výztuž stropů betonářskou ocelí 10 505</t>
  </si>
  <si>
    <t xml:space="preserve">1980888558</t>
  </si>
  <si>
    <t xml:space="preserve">D.1.2.116 DESKA NAD 0.NP - DOLNÍ VÝZTUŽ</t>
  </si>
  <si>
    <t xml:space="preserve">4346,3/1000</t>
  </si>
  <si>
    <t xml:space="preserve">D.1.2.117 DESKA NAD 0.NP - HORNÍ VÝZTUŽ</t>
  </si>
  <si>
    <t xml:space="preserve">6636,3/1000</t>
  </si>
  <si>
    <t xml:space="preserve">D.1.2.118 DESKA NAD 0.NP - LEMOVACÍ VÝZTUŽ</t>
  </si>
  <si>
    <t xml:space="preserve">2342,8/1000</t>
  </si>
  <si>
    <t xml:space="preserve">1629,32/1000</t>
  </si>
  <si>
    <t xml:space="preserve">D.1.2.122 DESKA NAD 1.NP - DOLNÍ VÝZTUŽ</t>
  </si>
  <si>
    <t xml:space="preserve">3328,6/1000</t>
  </si>
  <si>
    <t xml:space="preserve">D.1.2.123 DESKA NAD 1.NP - HORNÍ VÝZTUŽ</t>
  </si>
  <si>
    <t xml:space="preserve">4784,0/1000</t>
  </si>
  <si>
    <t xml:space="preserve">D.1.2.124 DESKA NAD 1.NP - LEMOVACÍ VÝZTUŽ</t>
  </si>
  <si>
    <t xml:space="preserve">3110,4/1000</t>
  </si>
  <si>
    <t xml:space="preserve">1618,5/1000</t>
  </si>
  <si>
    <t xml:space="preserve">72</t>
  </si>
  <si>
    <t xml:space="preserve">413321616</t>
  </si>
  <si>
    <t xml:space="preserve">Nosníky ze ŽB tř. C 30/37</t>
  </si>
  <si>
    <t xml:space="preserve">-989014450</t>
  </si>
  <si>
    <t xml:space="preserve">0,3*0,15*(19,62+19,02)*2-0,3*0,15*4,65</t>
  </si>
  <si>
    <t xml:space="preserve">73</t>
  </si>
  <si>
    <t xml:space="preserve">413322626</t>
  </si>
  <si>
    <t xml:space="preserve">Nosníky ze ŽB pohledového tř. C 30/37</t>
  </si>
  <si>
    <t xml:space="preserve">826560590</t>
  </si>
  <si>
    <t xml:space="preserve">0.NP nad otvory</t>
  </si>
  <si>
    <t xml:space="preserve">0,25*0,28*(1,3+1,3)</t>
  </si>
  <si>
    <t xml:space="preserve">0,3*0,28*(7,5+1,4+4,757)</t>
  </si>
  <si>
    <t xml:space="preserve">mezi stěnami schodiště v úrovni desky</t>
  </si>
  <si>
    <t xml:space="preserve">2,45*0,32</t>
  </si>
  <si>
    <t xml:space="preserve">74</t>
  </si>
  <si>
    <t xml:space="preserve">413351111</t>
  </si>
  <si>
    <t xml:space="preserve">Zřízení bednění nosníků a průvlaků bez podpěrné kce výšky do 100 cm</t>
  </si>
  <si>
    <t xml:space="preserve">1802048409</t>
  </si>
  <si>
    <t xml:space="preserve">(0,25+0,28*2)*(1,3+1,3)</t>
  </si>
  <si>
    <t xml:space="preserve">(0,3+0,28*2)*(7,5+1,4+4,757)</t>
  </si>
  <si>
    <t xml:space="preserve">0,32*(2,4+4,8+2,8)</t>
  </si>
  <si>
    <t xml:space="preserve">2*0,15*(19,62+19,02)*2-2*0,15*4,65</t>
  </si>
  <si>
    <t xml:space="preserve">0,3*(0,8+2,6+2,3+1,3+1,3*2+3,9+1,3*2+1,3+2,3+7,1)</t>
  </si>
  <si>
    <t xml:space="preserve">75</t>
  </si>
  <si>
    <t xml:space="preserve">413351112</t>
  </si>
  <si>
    <t xml:space="preserve">Odstranění bednění nosníků a průvlaků bez podpěrné kce výšky do 100 cm</t>
  </si>
  <si>
    <t xml:space="preserve">1688108378</t>
  </si>
  <si>
    <t xml:space="preserve">76</t>
  </si>
  <si>
    <t xml:space="preserve">413351191</t>
  </si>
  <si>
    <t xml:space="preserve">Příplatek k cenám bednění nosníků za pohledový beton</t>
  </si>
  <si>
    <t xml:space="preserve">796295432</t>
  </si>
  <si>
    <t xml:space="preserve">0,28*(1,3+1,3+7,5+1,4+4,757)</t>
  </si>
  <si>
    <t xml:space="preserve">0,32*(2,4+4,8)</t>
  </si>
  <si>
    <t xml:space="preserve">77</t>
  </si>
  <si>
    <t xml:space="preserve">413352111</t>
  </si>
  <si>
    <t xml:space="preserve">Zřízení podpěrné konstrukce nosníků výšky podepření do 4 m pro nosník výšky do 100 cm</t>
  </si>
  <si>
    <t xml:space="preserve">1178996152</t>
  </si>
  <si>
    <t xml:space="preserve">0,25*(1,3+1,3)+0,3*(7,5+1,4+4,757)</t>
  </si>
  <si>
    <t xml:space="preserve">78</t>
  </si>
  <si>
    <t xml:space="preserve">413352112</t>
  </si>
  <si>
    <t xml:space="preserve">Odstranění podpěrné konstrukce nosníků výšky podepření do 4 m pro nosník výšky do 100 cm</t>
  </si>
  <si>
    <t xml:space="preserve">-2034256292</t>
  </si>
  <si>
    <t xml:space="preserve">79</t>
  </si>
  <si>
    <t xml:space="preserve">430321616</t>
  </si>
  <si>
    <t xml:space="preserve">Schodišťová konstrukce a rampa ze ŽB tř. C 30/37</t>
  </si>
  <si>
    <t xml:space="preserve">1963086741</t>
  </si>
  <si>
    <t xml:space="preserve">mezipodesta</t>
  </si>
  <si>
    <t xml:space="preserve">(2,04-1,88)*2,04</t>
  </si>
  <si>
    <t xml:space="preserve">ramena</t>
  </si>
  <si>
    <t xml:space="preserve">0,8*1,1+0,8*1,1</t>
  </si>
  <si>
    <t xml:space="preserve">80</t>
  </si>
  <si>
    <t xml:space="preserve">431351121</t>
  </si>
  <si>
    <t xml:space="preserve">Zřízení bednění podest schodišť a ramp přímočarých v do 4 m</t>
  </si>
  <si>
    <t xml:space="preserve">1529640770</t>
  </si>
  <si>
    <t xml:space="preserve">2,04</t>
  </si>
  <si>
    <t xml:space="preserve">3,15*1,1+3,13*1,1</t>
  </si>
  <si>
    <t xml:space="preserve">81</t>
  </si>
  <si>
    <t xml:space="preserve">431351122</t>
  </si>
  <si>
    <t xml:space="preserve">Odstranění bednění podest schodišť a ramp přímočarých v do 4 m</t>
  </si>
  <si>
    <t xml:space="preserve">-923710312</t>
  </si>
  <si>
    <t xml:space="preserve">82</t>
  </si>
  <si>
    <t xml:space="preserve">433351131</t>
  </si>
  <si>
    <t xml:space="preserve">Zřízení bednění schodnic přímočarých schodišť v do 4 m</t>
  </si>
  <si>
    <t xml:space="preserve">-253556139</t>
  </si>
  <si>
    <t xml:space="preserve">1,1*(1,8+1,62+0,43+0,08*2+0,15)+3,15+3,13</t>
  </si>
  <si>
    <t xml:space="preserve">83</t>
  </si>
  <si>
    <t xml:space="preserve">433351132</t>
  </si>
  <si>
    <t xml:space="preserve">Odstranění bednění schodnic přímočarých schodišť v do 4 m</t>
  </si>
  <si>
    <t xml:space="preserve">-1073562130</t>
  </si>
  <si>
    <t xml:space="preserve">84</t>
  </si>
  <si>
    <t xml:space="preserve">430361821</t>
  </si>
  <si>
    <t xml:space="preserve">Výztuž schodišťové konstrukce a rampy betonářskou ocelí 10 505</t>
  </si>
  <si>
    <t xml:space="preserve">-1865423913</t>
  </si>
  <si>
    <t xml:space="preserve">D.1.2.127 VÝZTUŽ SCHODIŠTĚ</t>
  </si>
  <si>
    <t xml:space="preserve">261,7/1000</t>
  </si>
  <si>
    <t xml:space="preserve">Úpravy povrchů, podlahy a osazování výplní</t>
  </si>
  <si>
    <t xml:space="preserve">85</t>
  </si>
  <si>
    <t xml:space="preserve">612131321</t>
  </si>
  <si>
    <t xml:space="preserve">Penetrační nátěr vnitřních stěn nanášený strojně</t>
  </si>
  <si>
    <t xml:space="preserve">-18707380</t>
  </si>
  <si>
    <t xml:space="preserve">pod omítky</t>
  </si>
  <si>
    <t xml:space="preserve">199,286+935,587</t>
  </si>
  <si>
    <t xml:space="preserve">86</t>
  </si>
  <si>
    <t xml:space="preserve">612321311</t>
  </si>
  <si>
    <t xml:space="preserve">Vápenocementová omítka hrubá jednovrstvá zatřená vnitřních stěn nanášená strojně</t>
  </si>
  <si>
    <t xml:space="preserve">878396518</t>
  </si>
  <si>
    <t xml:space="preserve">pod obklady na keramické zdivo</t>
  </si>
  <si>
    <t xml:space="preserve">plocha obkladů</t>
  </si>
  <si>
    <t xml:space="preserve">276,103</t>
  </si>
  <si>
    <t xml:space="preserve">odpočet porobetonu 0.NP</t>
  </si>
  <si>
    <t xml:space="preserve">-(2,4*(1,55+1,615)-1,0*0,73)</t>
  </si>
  <si>
    <t xml:space="preserve">-2,4*(1,167+0,83+0,93)</t>
  </si>
  <si>
    <t xml:space="preserve">-2,4*(1,167+0,93+2,18+1,83)</t>
  </si>
  <si>
    <t xml:space="preserve">-2,5*(3,125+2,93-0,115)</t>
  </si>
  <si>
    <t xml:space="preserve">odpočet porobetonu 1.NP</t>
  </si>
  <si>
    <t xml:space="preserve">-2,7*(1,83+2,245)</t>
  </si>
  <si>
    <t xml:space="preserve">-2,7*(0,978+0,978)</t>
  </si>
  <si>
    <t xml:space="preserve">-2,7*(0,93+0,93+1,746-0,115)</t>
  </si>
  <si>
    <t xml:space="preserve">-2,7*(0,95+1,905)</t>
  </si>
  <si>
    <t xml:space="preserve">87</t>
  </si>
  <si>
    <t xml:space="preserve">612341321</t>
  </si>
  <si>
    <t xml:space="preserve">Omítka sádrová nebo vápenosádrová vnitřních ploch nanášená strojně jednovrstvá, tloušťky do 10 mm hladká svislých konstrukcí stěn</t>
  </si>
  <si>
    <t xml:space="preserve">-1788936140</t>
  </si>
  <si>
    <t xml:space="preserve">m.č. 0.01a + 0.01b</t>
  </si>
  <si>
    <t xml:space="preserve">3,13*(10,766+6,941)*2-1,5*2,48-1,3*1,3-4,757*2,85</t>
  </si>
  <si>
    <t xml:space="preserve">m.č. 0.02</t>
  </si>
  <si>
    <t xml:space="preserve">3,13*(6,391+4,628+0,1+4,488)*2-1,5*2,48-0,9*2,15*3-1,3*1,3-7,5*2,85</t>
  </si>
  <si>
    <t xml:space="preserve">m.č. 0.03</t>
  </si>
  <si>
    <t xml:space="preserve">(2,81+0,1)*(2,45*2+2,555)-1,4*2,85</t>
  </si>
  <si>
    <t xml:space="preserve">m.č. 0.04</t>
  </si>
  <si>
    <t xml:space="preserve">(2,81+0,1)*3,971*2-1,5*2,48*2</t>
  </si>
  <si>
    <t xml:space="preserve">2,6*(5,4+2,275+5,4+0,4*2)-0,9*2,18-0,9*2,15-1,0*2,15</t>
  </si>
  <si>
    <t xml:space="preserve">m.č. 0.05</t>
  </si>
  <si>
    <t xml:space="preserve">(2,4+0,1)*(1,68+2,63-0,4)*2-0,9*2,15-0,8*2,15</t>
  </si>
  <si>
    <t xml:space="preserve">m.č. 0.09</t>
  </si>
  <si>
    <t xml:space="preserve">3,13*(2,311*2+6,2)-0,9*2,15</t>
  </si>
  <si>
    <t xml:space="preserve">m.č. 0.10</t>
  </si>
  <si>
    <t xml:space="preserve">3,13*(7,161+4,65)-0,87*2,135</t>
  </si>
  <si>
    <t xml:space="preserve">m.č. 0.11</t>
  </si>
  <si>
    <t xml:space="preserve">3,13*15,06-1,0*2,15-0,87*2,135*4</t>
  </si>
  <si>
    <t xml:space="preserve">9,04*2+0,175*(3,0+4,6-0,32)</t>
  </si>
  <si>
    <t xml:space="preserve">m.č. 0.12</t>
  </si>
  <si>
    <t xml:space="preserve">3,13*(3,13+1,235)*2-0,87*2,135</t>
  </si>
  <si>
    <t xml:space="preserve">m.č. 0.13</t>
  </si>
  <si>
    <t xml:space="preserve">3,13*(5,956*2+2,58)-0,87*2,135</t>
  </si>
  <si>
    <t xml:space="preserve">m.č. 0.14</t>
  </si>
  <si>
    <t xml:space="preserve">3,13*9,161-0,87*2,135</t>
  </si>
  <si>
    <t xml:space="preserve">m.č. 1.01</t>
  </si>
  <si>
    <t xml:space="preserve">3,15*(3,394+1,98)-1,98*2,48</t>
  </si>
  <si>
    <t xml:space="preserve">m.č. 1.02</t>
  </si>
  <si>
    <t xml:space="preserve">(3,15-2,45)*(1,35+0,25+4,8+1,0+1,5+2,164+0,25+4,05+1,0+1,5)*2</t>
  </si>
  <si>
    <t xml:space="preserve">m.č. 1.03</t>
  </si>
  <si>
    <t xml:space="preserve">3,15*(4,932+8,081*2)-7,1*2,2-2,88*2,48</t>
  </si>
  <si>
    <t xml:space="preserve">m.č. 1.04</t>
  </si>
  <si>
    <t xml:space="preserve">(2,65+0,1)*(4,932+1,615)*2-0,9*2,45*2</t>
  </si>
  <si>
    <t xml:space="preserve">m.č. 1.05</t>
  </si>
  <si>
    <t xml:space="preserve">3,15*(4,932+3,91+0,6)*2-1,4*2,45-2,3*2,2</t>
  </si>
  <si>
    <t xml:space="preserve">m.č. 1.06</t>
  </si>
  <si>
    <t xml:space="preserve">3,15*(4,951+6,447+0,6)*2-1,4*2,45-0,9*2,45-1,3*2,2*3</t>
  </si>
  <si>
    <t xml:space="preserve">m.č. 1.07</t>
  </si>
  <si>
    <t xml:space="preserve">3,15*(4,951+7,304+0,6*2)*2-0,9*2,45*2-1,4*2,45-3,9*2,2</t>
  </si>
  <si>
    <t xml:space="preserve">m.č. 1.08</t>
  </si>
  <si>
    <t xml:space="preserve">3,15*(4,951*2+4,951)-0,9*2,45-1,3*2,2*3</t>
  </si>
  <si>
    <t xml:space="preserve">m.č. 1.09</t>
  </si>
  <si>
    <t xml:space="preserve">3,15*(4,951+4,005*2+0,6*2)-1,4*2,45-0,9*2,45-2,3*2,2</t>
  </si>
  <si>
    <t xml:space="preserve">m.č. 1.10</t>
  </si>
  <si>
    <t xml:space="preserve">(2,75+0,1)*(3,031+2,445)*2-0,9*2,45</t>
  </si>
  <si>
    <t xml:space="preserve">m.č. 1.14</t>
  </si>
  <si>
    <t xml:space="preserve">3,15*2,4-0,9*2,45</t>
  </si>
  <si>
    <t xml:space="preserve">m.č. 1.15</t>
  </si>
  <si>
    <t xml:space="preserve">3,15*(1,585+0,23+2,976+3,716+0,23+1,945)*2-0,87*2,135-2,6*2,93+0,3*(2,6+2,93*2)</t>
  </si>
  <si>
    <t xml:space="preserve">m.č. 1.17</t>
  </si>
  <si>
    <t xml:space="preserve">3,15*(1,585+1,945)*2-0,8*2,93+0,3*(0,8+2,93*2)</t>
  </si>
  <si>
    <t xml:space="preserve">88</t>
  </si>
  <si>
    <t xml:space="preserve">612341391</t>
  </si>
  <si>
    <t xml:space="preserve">Příplatek k sádrové omítce vnitřních stěn za každých dalších 5 mm tloušťky strojně</t>
  </si>
  <si>
    <t xml:space="preserve">204402935</t>
  </si>
  <si>
    <t xml:space="preserve">89</t>
  </si>
  <si>
    <t xml:space="preserve">619991011</t>
  </si>
  <si>
    <t xml:space="preserve">Obalení konstrukcí a prvků fólií přilepenou lepící páskou</t>
  </si>
  <si>
    <t xml:space="preserve">-1501239934</t>
  </si>
  <si>
    <t xml:space="preserve">před prováděním vnitřích povrchových úprav</t>
  </si>
  <si>
    <t xml:space="preserve">1,3*1,3*2+7,5*2,85+1,4*2,85+4,757*2,85</t>
  </si>
  <si>
    <t xml:space="preserve">1,35*3,15+0,8*2,93+2,6*2,93+2,3*2,2+1,3*2,2+1,3*2,2*4+3,9*2,2+1,3*2,2+2,3*2,2+7,1*2,2</t>
  </si>
  <si>
    <t xml:space="preserve">90</t>
  </si>
  <si>
    <t xml:space="preserve">62122113R1</t>
  </si>
  <si>
    <t xml:space="preserve">Montáž kontaktního zateplení vnějších podhledů lepením a mechanickým kotvením desek z minerální vlny s kolmou orientací tl do 160 mm vč. doplňkových profilů</t>
  </si>
  <si>
    <t xml:space="preserve">-895895446</t>
  </si>
  <si>
    <t xml:space="preserve">TI.204 vstup</t>
  </si>
  <si>
    <t xml:space="preserve">91</t>
  </si>
  <si>
    <t xml:space="preserve">63151533</t>
  </si>
  <si>
    <t xml:space="preserve">deska tepelně izolační minerální kontaktních fasád kolmé vlákno λ=0,041 tl 160mm</t>
  </si>
  <si>
    <t xml:space="preserve">-1744852744</t>
  </si>
  <si>
    <t xml:space="preserve">3,2*1,02 'Přepočtené koeficientem množství</t>
  </si>
  <si>
    <t xml:space="preserve">92</t>
  </si>
  <si>
    <t xml:space="preserve">62222114R2</t>
  </si>
  <si>
    <t xml:space="preserve">Montáž kontaktního zateplení vnějších stěn lepením a mechanickým kotvením desek z minerální vlny s kolmou orientací tl do 200 mm vč. doplňkových profilů</t>
  </si>
  <si>
    <t xml:space="preserve">-1937863772</t>
  </si>
  <si>
    <t xml:space="preserve">fasáda od 300 mm nad UT po horní úroveň atiky</t>
  </si>
  <si>
    <t xml:space="preserve">-0,3*20,09</t>
  </si>
  <si>
    <t xml:space="preserve">-7,5*(2,85-0,3)-1,4*(2,85-0,3)-4,757*(2,85-0,3)</t>
  </si>
  <si>
    <t xml:space="preserve">-1,3*2,2*4-3,9*2,2</t>
  </si>
  <si>
    <t xml:space="preserve">-0,3*(20,09-1,35-1,7-1,0)</t>
  </si>
  <si>
    <t xml:space="preserve">114,7</t>
  </si>
  <si>
    <t xml:space="preserve">120,0</t>
  </si>
  <si>
    <t xml:space="preserve">atrium</t>
  </si>
  <si>
    <t xml:space="preserve">4,23*(4,8+5,1)*2</t>
  </si>
  <si>
    <t xml:space="preserve">-3,85*3,15*2-4,6*3,15*2</t>
  </si>
  <si>
    <t xml:space="preserve">odpočet kastlíků pro žaluzie</t>
  </si>
  <si>
    <t xml:space="preserve">-0,28*(1,3*2+7,5+1,4+4,757+2,3+1,3+1,3*4+3,9+1,3+2,3+7,1+4,6*2+3,85*2)</t>
  </si>
  <si>
    <t xml:space="preserve">93</t>
  </si>
  <si>
    <t xml:space="preserve">63151535</t>
  </si>
  <si>
    <t xml:space="preserve">deska tepelně izolační minerální kontaktních fasád kolmé vlákno λ=0,041 tl 200mm</t>
  </si>
  <si>
    <t xml:space="preserve">-140480641</t>
  </si>
  <si>
    <t xml:space="preserve">392,669*1,02 'Přepočtené koeficientem množství</t>
  </si>
  <si>
    <t xml:space="preserve">94</t>
  </si>
  <si>
    <t xml:space="preserve">62222205R3</t>
  </si>
  <si>
    <t xml:space="preserve">Montáž kontaktního zateplení vnějšího ostění, nadpraží nebo parapetu hl. špalety do 400 mm lepením desek z minerální vlny tl do 40 mm vč. doplňkových profilů</t>
  </si>
  <si>
    <t xml:space="preserve">-1965997274</t>
  </si>
  <si>
    <t xml:space="preserve">ostění otvorů (nadpraží jsou žaluzie)</t>
  </si>
  <si>
    <t xml:space="preserve">1,3*2*2+2,85*2*2</t>
  </si>
  <si>
    <t xml:space="preserve">2,2*2*3+2,2*2*5+2,2*2*2+(0,8+2,93*2)+(2,6+2,93*2)</t>
  </si>
  <si>
    <t xml:space="preserve">95</t>
  </si>
  <si>
    <t xml:space="preserve">63151507</t>
  </si>
  <si>
    <t xml:space="preserve">deska tepelně izolační minerální kontaktních fasád kolmé vlákno λ=0,041 tl 40mm</t>
  </si>
  <si>
    <t xml:space="preserve">-668949857</t>
  </si>
  <si>
    <t xml:space="preserve">21,202*1,02 'Přepočtené koeficientem množství</t>
  </si>
  <si>
    <t xml:space="preserve">96</t>
  </si>
  <si>
    <t xml:space="preserve">629991011</t>
  </si>
  <si>
    <t xml:space="preserve">Zakrytí výplní otvorů a svislých ploch fólií přilepenou lepící páskou</t>
  </si>
  <si>
    <t xml:space="preserve">1115274593</t>
  </si>
  <si>
    <t xml:space="preserve">před prováděním vnějších povrchových úprav</t>
  </si>
  <si>
    <t xml:space="preserve">97</t>
  </si>
  <si>
    <t xml:space="preserve">631311224</t>
  </si>
  <si>
    <t xml:space="preserve">Mazanina tl do 120 mm z betonu prostého se zvýšenými nároky na prostředí tř. C 25/30</t>
  </si>
  <si>
    <t xml:space="preserve">-1011974163</t>
  </si>
  <si>
    <t xml:space="preserve">PD151*(0,1+0,085)/2</t>
  </si>
  <si>
    <t xml:space="preserve">98</t>
  </si>
  <si>
    <t xml:space="preserve">631311114</t>
  </si>
  <si>
    <t xml:space="preserve">Mazanina tl do 80 mm z betonu prostého bez zvýšených nároků na prostředí tř. C 16/20</t>
  </si>
  <si>
    <t xml:space="preserve">1187551909</t>
  </si>
  <si>
    <t xml:space="preserve">ST103*(0,03+0,065)/2</t>
  </si>
  <si>
    <t xml:space="preserve">99</t>
  </si>
  <si>
    <t xml:space="preserve">631319195</t>
  </si>
  <si>
    <t xml:space="preserve">Příplatek k mazanině tl do 80 mm za plochu do 5 m2</t>
  </si>
  <si>
    <t xml:space="preserve">-687472490</t>
  </si>
  <si>
    <t xml:space="preserve">100</t>
  </si>
  <si>
    <t xml:space="preserve">631311124</t>
  </si>
  <si>
    <t xml:space="preserve">Mazanina tl do 120 mm z betonu prostého bez zvýšených nároků na prostředí tř. C 16/20</t>
  </si>
  <si>
    <t xml:space="preserve">-1906441255</t>
  </si>
  <si>
    <t xml:space="preserve">PD111*0,086</t>
  </si>
  <si>
    <t xml:space="preserve">101</t>
  </si>
  <si>
    <t xml:space="preserve">631319012</t>
  </si>
  <si>
    <t xml:space="preserve">Příplatek k mazanině tl do 120 mm za přehlazení povrchu</t>
  </si>
  <si>
    <t xml:space="preserve">640036512</t>
  </si>
  <si>
    <t xml:space="preserve">102</t>
  </si>
  <si>
    <t xml:space="preserve">631319173</t>
  </si>
  <si>
    <t xml:space="preserve">Příplatek k mazanině tl do 120 mm za stržení povrchu spodní vrstvy před vložením výztuže</t>
  </si>
  <si>
    <t xml:space="preserve">2140568380</t>
  </si>
  <si>
    <t xml:space="preserve">103</t>
  </si>
  <si>
    <t xml:space="preserve">631362021</t>
  </si>
  <si>
    <t xml:space="preserve">Výztuž mazanin svařovanými sítěmi Kari</t>
  </si>
  <si>
    <t xml:space="preserve">1676206146</t>
  </si>
  <si>
    <t xml:space="preserve">PD111*3,03/1000*1,3</t>
  </si>
  <si>
    <t xml:space="preserve">104</t>
  </si>
  <si>
    <t xml:space="preserve">632441215</t>
  </si>
  <si>
    <t xml:space="preserve">Potěr anhydritový samonivelační litý C20 tl do 50 mm</t>
  </si>
  <si>
    <t xml:space="preserve">161205240</t>
  </si>
  <si>
    <t xml:space="preserve">105</t>
  </si>
  <si>
    <t xml:space="preserve">632441291</t>
  </si>
  <si>
    <t xml:space="preserve">Příplatek k anhydritovému samonivelačnímu litému potěru C20 ZKD 5 mm tloušťky</t>
  </si>
  <si>
    <t xml:space="preserve">-506886082</t>
  </si>
  <si>
    <t xml:space="preserve">PD004b*2</t>
  </si>
  <si>
    <t xml:space="preserve">PD005*2</t>
  </si>
  <si>
    <t xml:space="preserve">PD011*3</t>
  </si>
  <si>
    <t xml:space="preserve">PD012*3</t>
  </si>
  <si>
    <t xml:space="preserve">PD104*2</t>
  </si>
  <si>
    <t xml:space="preserve">PD105*3</t>
  </si>
  <si>
    <t xml:space="preserve">106</t>
  </si>
  <si>
    <t xml:space="preserve">632451212</t>
  </si>
  <si>
    <t xml:space="preserve">Potěr cementový samonivelační litý C20 tl do 40 mm</t>
  </si>
  <si>
    <t xml:space="preserve">-1547422208</t>
  </si>
  <si>
    <t xml:space="preserve">107</t>
  </si>
  <si>
    <t xml:space="preserve">632451214</t>
  </si>
  <si>
    <t xml:space="preserve">Potěr cementový samonivelační litý C20 tl do 50 mm</t>
  </si>
  <si>
    <t xml:space="preserve">-970582290</t>
  </si>
  <si>
    <t xml:space="preserve">108</t>
  </si>
  <si>
    <t xml:space="preserve">632451291</t>
  </si>
  <si>
    <t xml:space="preserve">Příplatek k cementovému samonivelačnímu litému potěru C20 ZKD 5 mm tloušťky přes 50 mm</t>
  </si>
  <si>
    <t xml:space="preserve">178176806</t>
  </si>
  <si>
    <t xml:space="preserve">PD003a*2</t>
  </si>
  <si>
    <t xml:space="preserve">PD003b*2</t>
  </si>
  <si>
    <t xml:space="preserve">109</t>
  </si>
  <si>
    <t xml:space="preserve">632481213</t>
  </si>
  <si>
    <t xml:space="preserve">Separační vrstva z PE fólie</t>
  </si>
  <si>
    <t xml:space="preserve">456668988</t>
  </si>
  <si>
    <t xml:space="preserve">110</t>
  </si>
  <si>
    <t xml:space="preserve">634112113</t>
  </si>
  <si>
    <t xml:space="preserve">Obvodová dilatace podlahovým páskem z pěnového PE mezi stěnou a mazaninou nebo potěrem v 80 mm</t>
  </si>
  <si>
    <t xml:space="preserve">-100832170</t>
  </si>
  <si>
    <t xml:space="preserve">(2,45+0,115+3,971+0,4+5,4+0,4+0,4+2,275+0,4)*2</t>
  </si>
  <si>
    <t xml:space="preserve">(5,93+6,23+0,35)*2+(2,4+0,2)*2</t>
  </si>
  <si>
    <t xml:space="preserve">(3,13+1,235)*2</t>
  </si>
  <si>
    <t xml:space="preserve">(5,956+2,58)*2</t>
  </si>
  <si>
    <t xml:space="preserve">(9,161+3,466)*2</t>
  </si>
  <si>
    <t xml:space="preserve">(8,161+7,161)*2</t>
  </si>
  <si>
    <t xml:space="preserve">(10,766+6,941)*2</t>
  </si>
  <si>
    <t xml:space="preserve">(4,628+0,1+4,488+6,391)*2</t>
  </si>
  <si>
    <t xml:space="preserve">(2,311+6,2)*2</t>
  </si>
  <si>
    <t xml:space="preserve">(1,95+3,125)*2</t>
  </si>
  <si>
    <t xml:space="preserve">(1,95+2,93+0,88)*2</t>
  </si>
  <si>
    <t xml:space="preserve">(2,375+0,4+1,68)*2+(1,615+1,68-0,15)*2</t>
  </si>
  <si>
    <t xml:space="preserve">(1,167+0,145+1,167+0,145+0,83+1,18+0,22+0,5+0,65)*2+(0,93+1,82)*2</t>
  </si>
  <si>
    <t xml:space="preserve">(2,005+0,5+0,22+1,18)*2+(2,18+1,83)*2+(2,005+0,93)*2</t>
  </si>
  <si>
    <t xml:space="preserve">(3,394+1,97)*2</t>
  </si>
  <si>
    <t xml:space="preserve">(1,35+0,25+4,8+1,0+1,5+2,164+0,25+4,05+1,0+1,5)*2</t>
  </si>
  <si>
    <t xml:space="preserve">(0,25+4,05+1,0+0,25+4,8+1,0)*2</t>
  </si>
  <si>
    <t xml:space="preserve">(8,081+4,932)*2</t>
  </si>
  <si>
    <t xml:space="preserve">(1,615+4,932)*2</t>
  </si>
  <si>
    <t xml:space="preserve">(3,91+4,932+0,6)*2</t>
  </si>
  <si>
    <t xml:space="preserve">(4,951+6,447+0,6)*2</t>
  </si>
  <si>
    <t xml:space="preserve">(7,304+4,951+0,6*2)*2</t>
  </si>
  <si>
    <t xml:space="preserve">(4,951+4,951+0,145+4,005+0,6)*2</t>
  </si>
  <si>
    <t xml:space="preserve">(2,445+3,031)*2+(1,83+2,245)*2</t>
  </si>
  <si>
    <t xml:space="preserve">(2,11+3,1)*2+(0,978+1,6)*2*2</t>
  </si>
  <si>
    <t xml:space="preserve">(3,716+0,23+1,945+1,585+0,23+2,976)*2+(1,945+1,585)*2</t>
  </si>
  <si>
    <t xml:space="preserve">(1,905+2,03)*2+(0,95+2,03)*2</t>
  </si>
  <si>
    <t xml:space="preserve">(2,169+0,96)*2+(1,746+1,87+0,49)*2+(0,93+1,8)*2</t>
  </si>
  <si>
    <t xml:space="preserve">(2,4+1,3*2)</t>
  </si>
  <si>
    <t xml:space="preserve">111</t>
  </si>
  <si>
    <t xml:space="preserve">635111141</t>
  </si>
  <si>
    <t xml:space="preserve">Násyp pod podlahy z hrubého kameniva 8-16 </t>
  </si>
  <si>
    <t xml:space="preserve">2001875732</t>
  </si>
  <si>
    <t xml:space="preserve">ST203*(0,106+0,071)/2</t>
  </si>
  <si>
    <t xml:space="preserve">PD151*0,45</t>
  </si>
  <si>
    <t xml:space="preserve">112</t>
  </si>
  <si>
    <t xml:space="preserve">63621112R1</t>
  </si>
  <si>
    <t xml:space="preserve">Dlažba cihlová tl. 52 mm do písku tl. 30 mm</t>
  </si>
  <si>
    <t xml:space="preserve">-345632022</t>
  </si>
  <si>
    <t xml:space="preserve">113</t>
  </si>
  <si>
    <t xml:space="preserve">622261R1</t>
  </si>
  <si>
    <t xml:space="preserve">Provětrávaná zavěšená fasáda s obkladem z teraca vč. cemontotřískové desky a difúzní fólie</t>
  </si>
  <si>
    <t xml:space="preserve">1167778922</t>
  </si>
  <si>
    <t xml:space="preserve">TI.203 + TI.204</t>
  </si>
  <si>
    <t xml:space="preserve">1,85+2,35+0,28*(4,757+2,85*2)+0,28*(3,9+2,2*2)</t>
  </si>
  <si>
    <t xml:space="preserve">2,7+2,935*1,95</t>
  </si>
  <si>
    <t xml:space="preserve">1,7+0,28*(2,3+2,2*2)</t>
  </si>
  <si>
    <t xml:space="preserve">3,5+0,28*(7,1+2,2*2)</t>
  </si>
  <si>
    <t xml:space="preserve">podhled</t>
  </si>
  <si>
    <t xml:space="preserve">114</t>
  </si>
  <si>
    <t xml:space="preserve">622261R2</t>
  </si>
  <si>
    <t xml:space="preserve">Provětrávaná zavěšená fasáda s obkladem z kazet z pozinkovaného plechu vč. difúzní fólie</t>
  </si>
  <si>
    <t xml:space="preserve">-1399484135</t>
  </si>
  <si>
    <t xml:space="preserve">8,1*2,95</t>
  </si>
  <si>
    <t xml:space="preserve">115</t>
  </si>
  <si>
    <t xml:space="preserve">637121111</t>
  </si>
  <si>
    <t xml:space="preserve">Okapový chodník z kačírku tl 100 mm s udusáním</t>
  </si>
  <si>
    <t xml:space="preserve">-217562333</t>
  </si>
  <si>
    <t xml:space="preserve">východní a západní strana</t>
  </si>
  <si>
    <t xml:space="preserve">0,3*(19,94+1,18+13,16)</t>
  </si>
  <si>
    <t xml:space="preserve">116</t>
  </si>
  <si>
    <t xml:space="preserve">941111121</t>
  </si>
  <si>
    <t xml:space="preserve">Montáž lešení řadového trubkového lehkého s podlahami zatížení do 200 kg/m2 š do 1,2 m v do 10 m</t>
  </si>
  <si>
    <t xml:space="preserve">1509942325</t>
  </si>
  <si>
    <t xml:space="preserve">(3,6+4,47-1,8)*(20,092+1,5*2)</t>
  </si>
  <si>
    <t xml:space="preserve">((8,07+4,5)/2-1,8)*(20,092+1,5)</t>
  </si>
  <si>
    <t xml:space="preserve">((8,07+4,6)/2-1,8)*(20,092+1,5)</t>
  </si>
  <si>
    <t xml:space="preserve">117</t>
  </si>
  <si>
    <t xml:space="preserve">941111221</t>
  </si>
  <si>
    <t xml:space="preserve">Příplatek k lešení řadovému trubkovému lehkému s podlahami š 1,2 m v 10 m za první a ZKD den použití</t>
  </si>
  <si>
    <t xml:space="preserve">-1012063494</t>
  </si>
  <si>
    <t xml:space="preserve">339,547*60</t>
  </si>
  <si>
    <t xml:space="preserve">118</t>
  </si>
  <si>
    <t xml:space="preserve">941111821</t>
  </si>
  <si>
    <t xml:space="preserve">Demontáž lešení řadového trubkového lehkého s podlahami zatížení do 200 kg/m2 š do 1,2 m v do 10 m</t>
  </si>
  <si>
    <t xml:space="preserve">1063676979</t>
  </si>
  <si>
    <t xml:space="preserve">119</t>
  </si>
  <si>
    <t xml:space="preserve">944511111</t>
  </si>
  <si>
    <t xml:space="preserve">Montáž ochranné sítě z textilie z umělých vláken</t>
  </si>
  <si>
    <t xml:space="preserve">-884916693</t>
  </si>
  <si>
    <t xml:space="preserve">120</t>
  </si>
  <si>
    <t xml:space="preserve">944511211</t>
  </si>
  <si>
    <t xml:space="preserve">Příplatek k ochranné síti za první a ZKD den použití</t>
  </si>
  <si>
    <t xml:space="preserve">2137175630</t>
  </si>
  <si>
    <t xml:space="preserve">121</t>
  </si>
  <si>
    <t xml:space="preserve">944511811</t>
  </si>
  <si>
    <t xml:space="preserve">Demontáž ochranné sítě z textilie z umělých vláken</t>
  </si>
  <si>
    <t xml:space="preserve">-1746374903</t>
  </si>
  <si>
    <t xml:space="preserve">122</t>
  </si>
  <si>
    <t xml:space="preserve">949101111</t>
  </si>
  <si>
    <t xml:space="preserve">Lešení pomocné pro objekty pozemních staveb s lešeňovou podlahou v do 1,9 m zatížení do 150 kg/m2</t>
  </si>
  <si>
    <t xml:space="preserve">-1228661841</t>
  </si>
  <si>
    <t xml:space="preserve">SDK podhledy</t>
  </si>
  <si>
    <t xml:space="preserve">46,5+43,99+49,13</t>
  </si>
  <si>
    <t xml:space="preserve">vnější podhled</t>
  </si>
  <si>
    <t xml:space="preserve">123</t>
  </si>
  <si>
    <t xml:space="preserve">949101112</t>
  </si>
  <si>
    <t xml:space="preserve">Lešení pomocné pro objekty pozemních staveb s lešeňovou podlahou v do 3,5 m zatížení do 150 kg/m2</t>
  </si>
  <si>
    <t xml:space="preserve">1391412414</t>
  </si>
  <si>
    <t xml:space="preserve">fasáda západní strana</t>
  </si>
  <si>
    <t xml:space="preserve">1,2*20,092</t>
  </si>
  <si>
    <t xml:space="preserve">124</t>
  </si>
  <si>
    <t xml:space="preserve">952901111</t>
  </si>
  <si>
    <t xml:space="preserve">Vyčištění budov bytové a občanské výstavby při výšce podlaží do 4 m</t>
  </si>
  <si>
    <t xml:space="preserve">45990243</t>
  </si>
  <si>
    <t xml:space="preserve">20,04*20,07+5,85*2,2+2,95*20,1/3</t>
  </si>
  <si>
    <t xml:space="preserve">20,09*20,09-3,2-6,05*5,3+6,05*5,3/3</t>
  </si>
  <si>
    <t xml:space="preserve">125</t>
  </si>
  <si>
    <t xml:space="preserve">953241211</t>
  </si>
  <si>
    <t xml:space="preserve">Osazení smykových dilatačních trnů D 20 mm pro nižší zatížení nerez nebo pozink s pouzdrem</t>
  </si>
  <si>
    <t xml:space="preserve">1498668273</t>
  </si>
  <si>
    <t xml:space="preserve">opěrná zídka - viz. statika</t>
  </si>
  <si>
    <t xml:space="preserve">2+2</t>
  </si>
  <si>
    <t xml:space="preserve">126</t>
  </si>
  <si>
    <t xml:space="preserve">54879271</t>
  </si>
  <si>
    <t xml:space="preserve">trn pro přenos smykové síly u dilatačních spár pro nižší zatížení nerez s nerezovým kombinovaným pouzdrem D 12mm</t>
  </si>
  <si>
    <t xml:space="preserve">-227693036</t>
  </si>
  <si>
    <t xml:space="preserve">998</t>
  </si>
  <si>
    <t xml:space="preserve">Přesun hmot</t>
  </si>
  <si>
    <t xml:space="preserve">127</t>
  </si>
  <si>
    <t xml:space="preserve">998012022</t>
  </si>
  <si>
    <t xml:space="preserve">Přesun hmot pro budovy monolitické v do 12 m</t>
  </si>
  <si>
    <t xml:space="preserve">-318555499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</si>
  <si>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</si>
  <si>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</si>
  <si>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</si>
  <si>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</si>
  <si>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128</t>
  </si>
  <si>
    <t xml:space="preserve">711111001</t>
  </si>
  <si>
    <t xml:space="preserve">Provedení izolace proti zemní vlhkosti vodorovné za studena nátěrem penetračním</t>
  </si>
  <si>
    <t xml:space="preserve">-607515336</t>
  </si>
  <si>
    <t xml:space="preserve">spodní stavba na podkladní beton</t>
  </si>
  <si>
    <t xml:space="preserve">(20,02+0,1*2)*(19,82+0,1*2)*1,035</t>
  </si>
  <si>
    <t xml:space="preserve">129</t>
  </si>
  <si>
    <t xml:space="preserve">711112001</t>
  </si>
  <si>
    <t xml:space="preserve">Provedení izolace proti zemní vlhkosti svislé za studena nátěrem penetračním</t>
  </si>
  <si>
    <t xml:space="preserve">89471405</t>
  </si>
  <si>
    <t xml:space="preserve">spodní stavba vytažení na žb stěny (300mm nad UT)</t>
  </si>
  <si>
    <t xml:space="preserve">(1,05+0,3)*19,62-0,3*(7,5+1,4+4,757)</t>
  </si>
  <si>
    <t xml:space="preserve">4,7*19,62</t>
  </si>
  <si>
    <t xml:space="preserve">-(4,7-4,25)*1,9</t>
  </si>
  <si>
    <t xml:space="preserve">0,2*19,62+57,0</t>
  </si>
  <si>
    <t xml:space="preserve">0,2*19,62+50,5</t>
  </si>
  <si>
    <t xml:space="preserve">vytažení u šachty v podlaze</t>
  </si>
  <si>
    <t xml:space="preserve">1,0*(1,4+1,6)*2</t>
  </si>
  <si>
    <t xml:space="preserve">130</t>
  </si>
  <si>
    <t xml:space="preserve">11163150</t>
  </si>
  <si>
    <t xml:space="preserve">lak penetrační asfaltový</t>
  </si>
  <si>
    <t xml:space="preserve">-1582341971</t>
  </si>
  <si>
    <t xml:space="preserve">(418,973+235,097)*0,35/1000</t>
  </si>
  <si>
    <t xml:space="preserve">131</t>
  </si>
  <si>
    <t xml:space="preserve">711141559</t>
  </si>
  <si>
    <t xml:space="preserve">Provedení izolace proti zemní vlhkosti pásy přitavením vodorovné NAIP</t>
  </si>
  <si>
    <t xml:space="preserve">-592682198</t>
  </si>
  <si>
    <t xml:space="preserve">spodní stavba 2x</t>
  </si>
  <si>
    <t xml:space="preserve">418,973*2</t>
  </si>
  <si>
    <t xml:space="preserve">132</t>
  </si>
  <si>
    <t xml:space="preserve">711142559</t>
  </si>
  <si>
    <t xml:space="preserve">Provedení izolace proti zemní vlhkosti pásy přitavením svislé NAIP</t>
  </si>
  <si>
    <t xml:space="preserve">1295087241</t>
  </si>
  <si>
    <t xml:space="preserve">235,097*2</t>
  </si>
  <si>
    <t xml:space="preserve">133</t>
  </si>
  <si>
    <t xml:space="preserve">62853004</t>
  </si>
  <si>
    <t xml:space="preserve">pás asfaltový natavitelný modifikovaný SBS tl 4,0mm s vložkou ze skleněné tkaniny a spalitelnou PE fólií nebo jemnozrnný minerálním posypem na horním povrchu</t>
  </si>
  <si>
    <t xml:space="preserve">1288498863</t>
  </si>
  <si>
    <t xml:space="preserve">837,946+470,194</t>
  </si>
  <si>
    <t xml:space="preserve">1308,14*1,2 'Přepočtené koeficientem množství</t>
  </si>
  <si>
    <t xml:space="preserve">134</t>
  </si>
  <si>
    <t xml:space="preserve">711131101</t>
  </si>
  <si>
    <t xml:space="preserve">Provedení izolace proti zemní vlhkosti pásy na sucho vodorovné AIP nebo tkaninou</t>
  </si>
  <si>
    <t xml:space="preserve">-1835994164</t>
  </si>
  <si>
    <t xml:space="preserve">spodní stavba 1x</t>
  </si>
  <si>
    <t xml:space="preserve">418,973</t>
  </si>
  <si>
    <t xml:space="preserve">135</t>
  </si>
  <si>
    <t xml:space="preserve">711132101</t>
  </si>
  <si>
    <t xml:space="preserve">Provedení izolace proti zemní vlhkosti pásy na sucho svislé AIP nebo tkaninou</t>
  </si>
  <si>
    <t xml:space="preserve">1179074255</t>
  </si>
  <si>
    <t xml:space="preserve">229,097*2</t>
  </si>
  <si>
    <t xml:space="preserve">136</t>
  </si>
  <si>
    <t xml:space="preserve">684848034</t>
  </si>
  <si>
    <t xml:space="preserve">418,973+458,194</t>
  </si>
  <si>
    <t xml:space="preserve">877,167*1,2 'Přepočtené koeficientem množství</t>
  </si>
  <si>
    <t xml:space="preserve">137</t>
  </si>
  <si>
    <t xml:space="preserve">711161215</t>
  </si>
  <si>
    <t xml:space="preserve">Izolace proti zemní vlhkosti nopovou fólií svislá, nopek v 20,0 mm, tl do 1,0 mm</t>
  </si>
  <si>
    <t xml:space="preserve">-1453497614</t>
  </si>
  <si>
    <t xml:space="preserve">spodní stavba</t>
  </si>
  <si>
    <t xml:space="preserve">0,75*(19,62+0,2*2)</t>
  </si>
  <si>
    <t xml:space="preserve">3,85*(19,62+0,2*2)</t>
  </si>
  <si>
    <t xml:space="preserve">-(3,85-3,65)*1,9</t>
  </si>
  <si>
    <t xml:space="preserve">47,0</t>
  </si>
  <si>
    <t xml:space="preserve">42,5</t>
  </si>
  <si>
    <t xml:space="preserve">138</t>
  </si>
  <si>
    <t xml:space="preserve">998711202</t>
  </si>
  <si>
    <t xml:space="preserve">Přesun hmot procentní pro izolace proti vodě, vlhkosti a plynům v objektech v do 12 m</t>
  </si>
  <si>
    <t xml:space="preserve">%</t>
  </si>
  <si>
    <t xml:space="preserve">-2045576466</t>
  </si>
  <si>
    <t xml:space="preserve">712</t>
  </si>
  <si>
    <t xml:space="preserve">Povlakové krytiny</t>
  </si>
  <si>
    <t xml:space="preserve">139</t>
  </si>
  <si>
    <t xml:space="preserve">712311101</t>
  </si>
  <si>
    <t xml:space="preserve">Provedení povlakové krytiny střech do 10° za studena lakem penetračním nebo asfaltovým</t>
  </si>
  <si>
    <t xml:space="preserve">611419642</t>
  </si>
  <si>
    <t xml:space="preserve">ST.103 svislé vytažení</t>
  </si>
  <si>
    <t xml:space="preserve">0,35*(1,65*2+1,85)</t>
  </si>
  <si>
    <t xml:space="preserve">ST.102 svislé vytažení</t>
  </si>
  <si>
    <t xml:space="preserve">0,6*(4,65+5,4)*2</t>
  </si>
  <si>
    <t xml:space="preserve">ST.101 svislé vytažení</t>
  </si>
  <si>
    <t xml:space="preserve">0,94*(19,02+19,02)*2+0,69*(5,4+6,15)*2</t>
  </si>
  <si>
    <t xml:space="preserve">140</t>
  </si>
  <si>
    <t xml:space="preserve">1828201805</t>
  </si>
  <si>
    <t xml:space="preserve">458,477*0,0003 'Přepočtené koeficientem množství</t>
  </si>
  <si>
    <t xml:space="preserve">141</t>
  </si>
  <si>
    <t xml:space="preserve">712331111</t>
  </si>
  <si>
    <t xml:space="preserve">Provedení povlakové krytiny střech do 10° podkladní vrstvy pásy na sucho samolepící</t>
  </si>
  <si>
    <t xml:space="preserve">-1099965110</t>
  </si>
  <si>
    <t xml:space="preserve">SESTAVA PÁSŮ</t>
  </si>
  <si>
    <t xml:space="preserve">0,15*(1,65*2+1,85)</t>
  </si>
  <si>
    <t xml:space="preserve">0,5*((19,02-0,1*2)+(19,02-0,1*2))*2</t>
  </si>
  <si>
    <t xml:space="preserve">0,25*((5,4+0,1*2)+(6,15+0,1*2))*2</t>
  </si>
  <si>
    <t xml:space="preserve">142</t>
  </si>
  <si>
    <t xml:space="preserve">62866281</t>
  </si>
  <si>
    <t xml:space="preserve">pás asfaltový samolepicí modifikovaný SBS tl 3mm s vložkou ze skleněné tkaniny se spalitelnou fólií nebo jemnozrnným minerálním posypem nebo textilií na horním povrchu</t>
  </si>
  <si>
    <t xml:space="preserve">1983954331</t>
  </si>
  <si>
    <t xml:space="preserve">413,608*1,15 'Přepočtené koeficientem množství</t>
  </si>
  <si>
    <t xml:space="preserve">143</t>
  </si>
  <si>
    <t xml:space="preserve">712341559</t>
  </si>
  <si>
    <t xml:space="preserve">Provedení povlakové krytiny střech do 10° pásy NAIP přitavením v plné ploše</t>
  </si>
  <si>
    <t xml:space="preserve">-62154811</t>
  </si>
  <si>
    <t xml:space="preserve">PAROZÁBRANY</t>
  </si>
  <si>
    <t xml:space="preserve">0,94*(19,02+19,02)*2+0,94*(5,4+6,15)*2</t>
  </si>
  <si>
    <t xml:space="preserve">ST.101 (poníženo o EPS)</t>
  </si>
  <si>
    <t xml:space="preserve">(19,02-0,1*2)*(19,02-0,1*2)-(5,4+0,1*2)*(6,15+0,1*2)</t>
  </si>
  <si>
    <t xml:space="preserve">1,2*((19,02-0,1*2)+(19,02-0,1*2))*2</t>
  </si>
  <si>
    <t xml:space="preserve">0,95*((5,4+0,1*2)+(6,15+0,1*2))*2</t>
  </si>
  <si>
    <t xml:space="preserve">vytažení u žlabu</t>
  </si>
  <si>
    <t xml:space="preserve">0,1*19,5*2</t>
  </si>
  <si>
    <t xml:space="preserve">144</t>
  </si>
  <si>
    <t xml:space="preserve">1960160816</t>
  </si>
  <si>
    <t xml:space="preserve">941,268*1,15 'Přepočtené koeficientem množství</t>
  </si>
  <si>
    <t xml:space="preserve">145</t>
  </si>
  <si>
    <t xml:space="preserve">885734088</t>
  </si>
  <si>
    <t xml:space="preserve">0,57*((19,02-0,1*2)+(19,02-0,1*2))*2</t>
  </si>
  <si>
    <t xml:space="preserve">0,32*((5,4+0,1*2)+(6,15+0,1*2))*2</t>
  </si>
  <si>
    <t xml:space="preserve">146</t>
  </si>
  <si>
    <t xml:space="preserve">62855022</t>
  </si>
  <si>
    <t xml:space="preserve">pás asfaltový natavitelný modifikovaný SBS tl 5,3mm s odolností proti prorůstání kořínků s vložkou ze polyesterové rohože a hrubozrnným břidličným posypem na horním povrchu</t>
  </si>
  <si>
    <t xml:space="preserve">995968229</t>
  </si>
  <si>
    <t xml:space="preserve">410,26*1,15 'Přepočtené koeficientem množství</t>
  </si>
  <si>
    <t xml:space="preserve">147</t>
  </si>
  <si>
    <t xml:space="preserve">712771101</t>
  </si>
  <si>
    <t xml:space="preserve">Provedení ochranné vrstvy z textilií nebo rohoží volně s přesahem vegetační střechy sklon do 5°</t>
  </si>
  <si>
    <t xml:space="preserve">-1326438105</t>
  </si>
  <si>
    <t xml:space="preserve">ST.203 svislé vytažení</t>
  </si>
  <si>
    <t xml:space="preserve">148</t>
  </si>
  <si>
    <t xml:space="preserve">69311082</t>
  </si>
  <si>
    <t xml:space="preserve">geotextilie netkaná separační, ochranná, filtrační, drenážní PP 500g/m2</t>
  </si>
  <si>
    <t xml:space="preserve">-998650576</t>
  </si>
  <si>
    <t xml:space="preserve">3,973*1,1 'Přepočtené koeficientem množství</t>
  </si>
  <si>
    <t xml:space="preserve">149</t>
  </si>
  <si>
    <t xml:space="preserve">712771211</t>
  </si>
  <si>
    <t xml:space="preserve">Provedení drenážní vrstvy vegetační střechy z lehčeného kameniva tloušťky do 100 mm sklon do 5°</t>
  </si>
  <si>
    <t xml:space="preserve">1818565479</t>
  </si>
  <si>
    <t xml:space="preserve">sokl u ST.202</t>
  </si>
  <si>
    <t xml:space="preserve">0,24*(4,55+3,8)*2</t>
  </si>
  <si>
    <t xml:space="preserve">kačírek u vpusti v atriu (D.455)</t>
  </si>
  <si>
    <t xml:space="preserve">2*3,14*0,25*0,55</t>
  </si>
  <si>
    <t xml:space="preserve">u ST.201</t>
  </si>
  <si>
    <t xml:space="preserve">2,4*2*2</t>
  </si>
  <si>
    <t xml:space="preserve">0,2*(18,82+18,42+6,0+6,35)*2</t>
  </si>
  <si>
    <t xml:space="preserve">150</t>
  </si>
  <si>
    <t xml:space="preserve">58337403</t>
  </si>
  <si>
    <t xml:space="preserve">kamenivo dekorační (kačírek) frakce 16/32</t>
  </si>
  <si>
    <t xml:space="preserve">-1142843283</t>
  </si>
  <si>
    <t xml:space="preserve">0,24*(4,55+3,8)*2*0,075*1,55</t>
  </si>
  <si>
    <t xml:space="preserve">2*3,14*0,25*0,55*0,05*1,55</t>
  </si>
  <si>
    <t xml:space="preserve">2,4*2*0,2*1,55</t>
  </si>
  <si>
    <t xml:space="preserve">0,2*(18,82+18,42+6,0+6,35)*2*0,1*1,55</t>
  </si>
  <si>
    <t xml:space="preserve">151</t>
  </si>
  <si>
    <t xml:space="preserve">998712202</t>
  </si>
  <si>
    <t xml:space="preserve">Přesun hmot procentní pro krytiny povlakové v objektech v do 12 m</t>
  </si>
  <si>
    <t xml:space="preserve">1161261732</t>
  </si>
  <si>
    <t xml:space="preserve">713</t>
  </si>
  <si>
    <t xml:space="preserve">Izolace tepelné</t>
  </si>
  <si>
    <t xml:space="preserve">152</t>
  </si>
  <si>
    <t xml:space="preserve">713111127</t>
  </si>
  <si>
    <t xml:space="preserve">Montáž izolace tepelné spodem stropů lepením celoplošně rohoží, pásů, dílců, desek</t>
  </si>
  <si>
    <t xml:space="preserve">-2115618162</t>
  </si>
  <si>
    <t xml:space="preserve">PH.004 (pod garáží, m.č. 0.14)</t>
  </si>
  <si>
    <t xml:space="preserve">31,75</t>
  </si>
  <si>
    <t xml:space="preserve">153</t>
  </si>
  <si>
    <t xml:space="preserve">63141461</t>
  </si>
  <si>
    <t xml:space="preserve">deska tepelně izolační minerální tl 150mm</t>
  </si>
  <si>
    <t xml:space="preserve">399613170</t>
  </si>
  <si>
    <t xml:space="preserve">31,75*1,02 'Přepočtené koeficientem množství</t>
  </si>
  <si>
    <t xml:space="preserve">154</t>
  </si>
  <si>
    <t xml:space="preserve">713121111</t>
  </si>
  <si>
    <t xml:space="preserve">Montáž izolace tepelné podlah volně kladenými rohožemi, pásy, dílci, deskami 1 vrstva</t>
  </si>
  <si>
    <t xml:space="preserve">92961587</t>
  </si>
  <si>
    <t xml:space="preserve">PD001*2</t>
  </si>
  <si>
    <t xml:space="preserve">PD002*2</t>
  </si>
  <si>
    <t xml:space="preserve">PD004a*2</t>
  </si>
  <si>
    <t xml:space="preserve">PD011*2</t>
  </si>
  <si>
    <t xml:space="preserve">PD012*2</t>
  </si>
  <si>
    <t xml:space="preserve">PD053*2</t>
  </si>
  <si>
    <t xml:space="preserve">PD101*2</t>
  </si>
  <si>
    <t xml:space="preserve">PD102a*2</t>
  </si>
  <si>
    <t xml:space="preserve">PD102b*2</t>
  </si>
  <si>
    <t xml:space="preserve">PD103*2</t>
  </si>
  <si>
    <t xml:space="preserve">PD105*2</t>
  </si>
  <si>
    <t xml:space="preserve">155</t>
  </si>
  <si>
    <t xml:space="preserve">28372303</t>
  </si>
  <si>
    <t xml:space="preserve">deska EPS 100 do plochých střech a podlah λ=0,037 tl 40mm</t>
  </si>
  <si>
    <t xml:space="preserve">-982224661</t>
  </si>
  <si>
    <t xml:space="preserve">79,25*1,02 'Přepočtené koeficientem množství</t>
  </si>
  <si>
    <t xml:space="preserve">156</t>
  </si>
  <si>
    <t xml:space="preserve">28372305</t>
  </si>
  <si>
    <t xml:space="preserve">deska EPS 100 do plochých střech a podlah λ=0,037 tl 50mm</t>
  </si>
  <si>
    <t xml:space="preserve">-268668036</t>
  </si>
  <si>
    <t xml:space="preserve">186,21*1,02 'Přepočtené koeficientem množství</t>
  </si>
  <si>
    <t xml:space="preserve">157</t>
  </si>
  <si>
    <t xml:space="preserve">28372306</t>
  </si>
  <si>
    <t xml:space="preserve">deska EPS 100 do plochých střech a podlah λ=0,037 tl 60mm</t>
  </si>
  <si>
    <t xml:space="preserve">1053770655</t>
  </si>
  <si>
    <t xml:space="preserve">158</t>
  </si>
  <si>
    <t xml:space="preserve">28372312</t>
  </si>
  <si>
    <t xml:space="preserve">deska EPS 100 do plochých střech a podlah λ=0,037 tl 120mm</t>
  </si>
  <si>
    <t xml:space="preserve">-1764544725</t>
  </si>
  <si>
    <t xml:space="preserve">6,22*1,02 'Přepočtené koeficientem množství</t>
  </si>
  <si>
    <t xml:space="preserve">159</t>
  </si>
  <si>
    <t xml:space="preserve">28372313</t>
  </si>
  <si>
    <t xml:space="preserve">deska EPS 100 do plochých střech a podlah λ=0,037 tl 130mm</t>
  </si>
  <si>
    <t xml:space="preserve">-61063986</t>
  </si>
  <si>
    <t xml:space="preserve">120,69*1,02 'Přepočtené koeficientem množství</t>
  </si>
  <si>
    <t xml:space="preserve">160</t>
  </si>
  <si>
    <t xml:space="preserve">28375033</t>
  </si>
  <si>
    <t xml:space="preserve">deska EPS 150 do plochých střech a podlah λ=0,035 tl 150mm</t>
  </si>
  <si>
    <t xml:space="preserve">1609465310</t>
  </si>
  <si>
    <t xml:space="preserve">50,16*1,02 'Přepočtené koeficientem množství</t>
  </si>
  <si>
    <t xml:space="preserve">161</t>
  </si>
  <si>
    <t xml:space="preserve">28375928</t>
  </si>
  <si>
    <t xml:space="preserve">deska EPS 200 do plochých střech a podlah λ=0,034 tl 130mm</t>
  </si>
  <si>
    <t xml:space="preserve">1699105222</t>
  </si>
  <si>
    <t xml:space="preserve">88,5*1,02 'Přepočtené koeficientem množství</t>
  </si>
  <si>
    <t xml:space="preserve">162</t>
  </si>
  <si>
    <t xml:space="preserve">28375041</t>
  </si>
  <si>
    <t xml:space="preserve">deska EPS 200 do plochých střech a podlah λ=0,034 tl 150mm</t>
  </si>
  <si>
    <t xml:space="preserve">1289405399</t>
  </si>
  <si>
    <t xml:space="preserve">74,43*1,02 'Přepočtené koeficientem množství</t>
  </si>
  <si>
    <t xml:space="preserve">163</t>
  </si>
  <si>
    <t xml:space="preserve">28375675</t>
  </si>
  <si>
    <t xml:space="preserve">deska akustická tl 40mm</t>
  </si>
  <si>
    <t xml:space="preserve">-1417232034</t>
  </si>
  <si>
    <t xml:space="preserve">282,41*1,02 'Přepočtené koeficientem množství</t>
  </si>
  <si>
    <t xml:space="preserve">164</t>
  </si>
  <si>
    <t xml:space="preserve">28375673</t>
  </si>
  <si>
    <t xml:space="preserve">deska akustická tl 30mm</t>
  </si>
  <si>
    <t xml:space="preserve">1251118302</t>
  </si>
  <si>
    <t xml:space="preserve">356,61*1,02 'Přepočtené koeficientem množství</t>
  </si>
  <si>
    <t xml:space="preserve">165</t>
  </si>
  <si>
    <t xml:space="preserve">713131141</t>
  </si>
  <si>
    <t xml:space="preserve">Montáž izolace tepelné stěn a základů lepením celoplošně rohoží, pásů, dílců, desek</t>
  </si>
  <si>
    <t xml:space="preserve">-1142192130</t>
  </si>
  <si>
    <t xml:space="preserve">XPS120</t>
  </si>
  <si>
    <t xml:space="preserve">0,3*(4,65+5,4-0,12*2)*2</t>
  </si>
  <si>
    <t xml:space="preserve">PIR60</t>
  </si>
  <si>
    <t xml:space="preserve">0,25*(4,65+5,4)*2</t>
  </si>
  <si>
    <t xml:space="preserve">PIR50</t>
  </si>
  <si>
    <t xml:space="preserve">0,14*(4,65+0,12*2+5,4+0,12*2)*2</t>
  </si>
  <si>
    <t xml:space="preserve">sokl u ST.201 (atiky)</t>
  </si>
  <si>
    <t xml:space="preserve">0,5*(19,02+19,02-0,1*2)*2</t>
  </si>
  <si>
    <t xml:space="preserve">0,25*(5,4+0,1*2+6,15)*2</t>
  </si>
  <si>
    <t xml:space="preserve">atiky (D.453)</t>
  </si>
  <si>
    <t xml:space="preserve">0,4*(19,02+19,62+5,4+5,55)*2</t>
  </si>
  <si>
    <t xml:space="preserve">spodní stavba (300 mm nad UT)</t>
  </si>
  <si>
    <t xml:space="preserve">(0,75+0,3)*(19,62+0,2*2)-0,3*(7,5+1,4+4,757)</t>
  </si>
  <si>
    <t xml:space="preserve">4,15*(19,62+0,2*2)</t>
  </si>
  <si>
    <t xml:space="preserve">-(4,15-3,65)*1,9</t>
  </si>
  <si>
    <t xml:space="preserve">57,0</t>
  </si>
  <si>
    <t xml:space="preserve">50,5</t>
  </si>
  <si>
    <t xml:space="preserve">sokl XPS tl. 50 mm (D.426)</t>
  </si>
  <si>
    <t xml:space="preserve">0,15*(7,5+1,4+4,757)</t>
  </si>
  <si>
    <t xml:space="preserve">sokl PIR tl. 50 mm (D.426)</t>
  </si>
  <si>
    <t xml:space="preserve">0,24*(7,5+1,4+4,757)</t>
  </si>
  <si>
    <t xml:space="preserve">u kastlíků pro žaluzie (D.424)</t>
  </si>
  <si>
    <t xml:space="preserve">0,28*(1,3*2+7,5+1,4+4,757+2,3+1,3+1,3*4+3,9+1,3+2,3+7,1+4,6*2+3,85*2)</t>
  </si>
  <si>
    <t xml:space="preserve">pod vnější parapety (D.423)</t>
  </si>
  <si>
    <t xml:space="preserve">0,2*(1,17*8+2,17*2+3,77+7,1)</t>
  </si>
  <si>
    <t xml:space="preserve">166</t>
  </si>
  <si>
    <t xml:space="preserve">28376363</t>
  </si>
  <si>
    <t xml:space="preserve">deska perimetrická spodních staveb, podlah a plochých střech 200kPa λ=0,034 tl 200mm</t>
  </si>
  <si>
    <t xml:space="preserve">1205896642</t>
  </si>
  <si>
    <t xml:space="preserve">206,557*1,05 'Přepočtené koeficientem množství</t>
  </si>
  <si>
    <t xml:space="preserve">167</t>
  </si>
  <si>
    <t xml:space="preserve">28376352</t>
  </si>
  <si>
    <t xml:space="preserve">deska perimetrická spodních staveb, podlah a plochých střech 200kPa λ=0,034 tl 50mm</t>
  </si>
  <si>
    <t xml:space="preserve">296836521</t>
  </si>
  <si>
    <t xml:space="preserve">2,049*1,05 'Přepočtené koeficientem množství</t>
  </si>
  <si>
    <t xml:space="preserve">168</t>
  </si>
  <si>
    <t xml:space="preserve">28376444</t>
  </si>
  <si>
    <t xml:space="preserve">deska z polystyrénu XPS, hrana rovná a strukturovaný povrch 300kPa tl 120mm</t>
  </si>
  <si>
    <t xml:space="preserve">-540612445</t>
  </si>
  <si>
    <t xml:space="preserve">5,886*1,05 'Přepočtené koeficientem množství</t>
  </si>
  <si>
    <t xml:space="preserve">169</t>
  </si>
  <si>
    <t xml:space="preserve">28376441</t>
  </si>
  <si>
    <t xml:space="preserve">deska z polystyrénu XPS, hrana rovná a strukturovaný povrch 300kPa tl 60mm</t>
  </si>
  <si>
    <t xml:space="preserve">-970803534</t>
  </si>
  <si>
    <t xml:space="preserve">39,672*1,05 'Přepočtené koeficientem množství</t>
  </si>
  <si>
    <t xml:space="preserve">170</t>
  </si>
  <si>
    <t xml:space="preserve">28376438</t>
  </si>
  <si>
    <t xml:space="preserve">deska z polystyrénu XPS, hrana rovná a strukturovaný povrch 250kPa tl 30mm</t>
  </si>
  <si>
    <t xml:space="preserve">1641350390</t>
  </si>
  <si>
    <t xml:space="preserve">4,914*1,05 'Přepočtené koeficientem množství</t>
  </si>
  <si>
    <t xml:space="preserve">171</t>
  </si>
  <si>
    <t xml:space="preserve">28376017</t>
  </si>
  <si>
    <t xml:space="preserve">deska perimetrická fasádní soklová 150kPa λ=0,035 tl 100mm</t>
  </si>
  <si>
    <t xml:space="preserve">-2118315527</t>
  </si>
  <si>
    <t xml:space="preserve">43,715*1,05 'Přepočtené koeficientem množství</t>
  </si>
  <si>
    <t xml:space="preserve">172</t>
  </si>
  <si>
    <t xml:space="preserve">28376525</t>
  </si>
  <si>
    <t xml:space="preserve">deska izolační PIR 1250x625x50mm</t>
  </si>
  <si>
    <t xml:space="preserve">1825072987</t>
  </si>
  <si>
    <t xml:space="preserve">22,062*1,05 'Přepočtené koeficientem množství</t>
  </si>
  <si>
    <t xml:space="preserve">173</t>
  </si>
  <si>
    <t xml:space="preserve">28376526</t>
  </si>
  <si>
    <t xml:space="preserve">deska izolační PIR 1200x600x60mm</t>
  </si>
  <si>
    <t xml:space="preserve">-670196275</t>
  </si>
  <si>
    <t xml:space="preserve">5,025*1,05 'Přepočtené koeficientem množství</t>
  </si>
  <si>
    <t xml:space="preserve">174</t>
  </si>
  <si>
    <t xml:space="preserve">713141135</t>
  </si>
  <si>
    <t xml:space="preserve">Montáž izolace tepelné střech plochých lepené za studena bodově 1 vrstva rohoží, pásů, dílců, desek</t>
  </si>
  <si>
    <t xml:space="preserve">-653919151</t>
  </si>
  <si>
    <t xml:space="preserve">ST103*2</t>
  </si>
  <si>
    <t xml:space="preserve">ST102*2</t>
  </si>
  <si>
    <t xml:space="preserve">ST101*2</t>
  </si>
  <si>
    <t xml:space="preserve">175</t>
  </si>
  <si>
    <t xml:space="preserve">28375914</t>
  </si>
  <si>
    <t xml:space="preserve">deska EPS 150 do plochých střech a podlah λ=0,035 tl 100mm</t>
  </si>
  <si>
    <t xml:space="preserve">-2009307946</t>
  </si>
  <si>
    <t xml:space="preserve">57,22*1,02 'Přepočtené koeficientem množství</t>
  </si>
  <si>
    <t xml:space="preserve">176</t>
  </si>
  <si>
    <t xml:space="preserve">-790914696</t>
  </si>
  <si>
    <t xml:space="preserve">657,1*1,02 'Přepočtené koeficientem množství</t>
  </si>
  <si>
    <t xml:space="preserve">177</t>
  </si>
  <si>
    <t xml:space="preserve">713141331</t>
  </si>
  <si>
    <t xml:space="preserve">Montáž izolace tepelné střech plochých lepené za studena zplna, spádová vrstva</t>
  </si>
  <si>
    <t xml:space="preserve">1990637309</t>
  </si>
  <si>
    <t xml:space="preserve">odpočet v místech žlabu</t>
  </si>
  <si>
    <t xml:space="preserve">-2,4*2</t>
  </si>
  <si>
    <t xml:space="preserve">178</t>
  </si>
  <si>
    <t xml:space="preserve">28376142</t>
  </si>
  <si>
    <t xml:space="preserve">klín izolační z pěnového polystyrenu EPS 150 spádový</t>
  </si>
  <si>
    <t xml:space="preserve">-1154402624</t>
  </si>
  <si>
    <t xml:space="preserve">ST102*(0,02+0,08)/2</t>
  </si>
  <si>
    <t xml:space="preserve">1,256*1,02 'Přepočtené koeficientem množství</t>
  </si>
  <si>
    <t xml:space="preserve">179</t>
  </si>
  <si>
    <t xml:space="preserve">28376141</t>
  </si>
  <si>
    <t xml:space="preserve">klín izolační z pěnového polystyrenu EPS 100 spádový</t>
  </si>
  <si>
    <t xml:space="preserve">-1397287397</t>
  </si>
  <si>
    <t xml:space="preserve">323,75*(0,02+0,15)/2</t>
  </si>
  <si>
    <t xml:space="preserve">27,519*1,02 'Přepočtené koeficientem množství</t>
  </si>
  <si>
    <t xml:space="preserve">180</t>
  </si>
  <si>
    <t xml:space="preserve">998713202</t>
  </si>
  <si>
    <t xml:space="preserve">Přesun hmot procentní pro izolace tepelné v objektech v do 12 m</t>
  </si>
  <si>
    <t xml:space="preserve">1868714331</t>
  </si>
  <si>
    <t xml:space="preserve">762</t>
  </si>
  <si>
    <t xml:space="preserve">Konstrukce tesařské</t>
  </si>
  <si>
    <t xml:space="preserve">181</t>
  </si>
  <si>
    <t xml:space="preserve">76281003R1</t>
  </si>
  <si>
    <t xml:space="preserve">Záklop z desek OSB 3 impregnovaných tl 20 mm vč. podkladního dřevěného roštu</t>
  </si>
  <si>
    <t xml:space="preserve">1753936462</t>
  </si>
  <si>
    <t xml:space="preserve">0,65*(20,09+20,09-0,65*2)*2</t>
  </si>
  <si>
    <t xml:space="preserve">0,65*(4,33+5,08+0,65*2)*2</t>
  </si>
  <si>
    <t xml:space="preserve">182</t>
  </si>
  <si>
    <t xml:space="preserve">76281003R2</t>
  </si>
  <si>
    <t xml:space="preserve">Záklop z desek OSB 3 impregnovaných tl 20 mm</t>
  </si>
  <si>
    <t xml:space="preserve">-1091411288</t>
  </si>
  <si>
    <t xml:space="preserve">D.426</t>
  </si>
  <si>
    <t xml:space="preserve">0,25*(7,5+1,4+4,757)</t>
  </si>
  <si>
    <t xml:space="preserve">183</t>
  </si>
  <si>
    <t xml:space="preserve">998762202</t>
  </si>
  <si>
    <t xml:space="preserve">Přesun hmot procentní pro kce tesařské v objektech v do 12 m</t>
  </si>
  <si>
    <t xml:space="preserve">-119383544</t>
  </si>
  <si>
    <t xml:space="preserve">763</t>
  </si>
  <si>
    <t xml:space="preserve">Konstrukce suché výstavby</t>
  </si>
  <si>
    <t xml:space="preserve">184</t>
  </si>
  <si>
    <t xml:space="preserve">763111326</t>
  </si>
  <si>
    <t xml:space="preserve">SDK příčka tl 125 mm profil CW+UW 100 desky 1xDF 12,5 s izolací EI 45 Rw do 51 dB</t>
  </si>
  <si>
    <t xml:space="preserve">803482379</t>
  </si>
  <si>
    <t xml:space="preserve">3,3*4,951-2,4*3,0</t>
  </si>
  <si>
    <t xml:space="preserve">185</t>
  </si>
  <si>
    <t xml:space="preserve">763111717</t>
  </si>
  <si>
    <t xml:space="preserve">SDK příčka základní penetrační nátěr (oboustranně)</t>
  </si>
  <si>
    <t xml:space="preserve">-755387707</t>
  </si>
  <si>
    <t xml:space="preserve">186</t>
  </si>
  <si>
    <t xml:space="preserve">76313141R1</t>
  </si>
  <si>
    <t xml:space="preserve">SDK podhled desky se zvýšenou tepelnou vodivostí 1x10,0 bez izolace dvouvrstvá spodní kce profil CD+UD</t>
  </si>
  <si>
    <t xml:space="preserve">866306442</t>
  </si>
  <si>
    <t xml:space="preserve">PH.001 (chodba atrium)</t>
  </si>
  <si>
    <t xml:space="preserve">187</t>
  </si>
  <si>
    <t xml:space="preserve">763131411</t>
  </si>
  <si>
    <t xml:space="preserve">SDK podhled desky 1xA 12,5 bez izolace dvouvrstvá spodní kce profil CD+UD</t>
  </si>
  <si>
    <t xml:space="preserve">-366038191</t>
  </si>
  <si>
    <t xml:space="preserve">PH.002 (kanceláře, aj.)</t>
  </si>
  <si>
    <t xml:space="preserve">6,22+10,7+6,82</t>
  </si>
  <si>
    <t xml:space="preserve">7,96+7,09+5,2</t>
  </si>
  <si>
    <t xml:space="preserve">188</t>
  </si>
  <si>
    <t xml:space="preserve">763131451</t>
  </si>
  <si>
    <t xml:space="preserve">SDK podhled deska 1xH2 12,5 bez izolace dvouvrstvá spodní kce profil CD+UD</t>
  </si>
  <si>
    <t xml:space="preserve">-2081767543</t>
  </si>
  <si>
    <t xml:space="preserve">PH.003 (hygienické zázemí)</t>
  </si>
  <si>
    <t xml:space="preserve">9,15+7,25+11,82</t>
  </si>
  <si>
    <t xml:space="preserve">4,11+9,75+7,05</t>
  </si>
  <si>
    <t xml:space="preserve">189</t>
  </si>
  <si>
    <t xml:space="preserve">763131714</t>
  </si>
  <si>
    <t xml:space="preserve">SDK podhled základní penetrační nátěr</t>
  </si>
  <si>
    <t xml:space="preserve">1609587223</t>
  </si>
  <si>
    <t xml:space="preserve">190</t>
  </si>
  <si>
    <t xml:space="preserve">998763201</t>
  </si>
  <si>
    <t xml:space="preserve">Přesun hmot procentní pro dřevostavby v objektech v do 12 m</t>
  </si>
  <si>
    <t xml:space="preserve">-32608506</t>
  </si>
  <si>
    <t xml:space="preserve">764</t>
  </si>
  <si>
    <t xml:space="preserve">Konstrukce klempířské</t>
  </si>
  <si>
    <t xml:space="preserve">191</t>
  </si>
  <si>
    <t xml:space="preserve">764-R-KV.01</t>
  </si>
  <si>
    <t xml:space="preserve">Oplechování atiky hlavní - Hliníkový plech, eloxovaný, šedá barva s metalickou příměsí, R.Š. 865 mm, tl. 1,5 mm</t>
  </si>
  <si>
    <t xml:space="preserve">bm</t>
  </si>
  <si>
    <t xml:space="preserve">2045496897</t>
  </si>
  <si>
    <t xml:space="preserve">192</t>
  </si>
  <si>
    <t xml:space="preserve">764-R-KV.02</t>
  </si>
  <si>
    <t xml:space="preserve">Oplechování atiky vnitřní stěna - Hliníkový plech, eloxovaný, šedá barva s metalickou příměsí, R.Š. 435 mm, tl. 1,5 mm</t>
  </si>
  <si>
    <t xml:space="preserve">-1739868361</t>
  </si>
  <si>
    <t xml:space="preserve">193</t>
  </si>
  <si>
    <t xml:space="preserve">764-R-KV.03</t>
  </si>
  <si>
    <t xml:space="preserve">Oplechování atiky vnitřní stěna - Hliníkový plech, eloxovaný, šedá barva s metalickou příměsí, R.Š. 185 mm, tl. 1,5 mm</t>
  </si>
  <si>
    <t xml:space="preserve">1736259495</t>
  </si>
  <si>
    <t xml:space="preserve">194</t>
  </si>
  <si>
    <t xml:space="preserve">764-R-KV.11</t>
  </si>
  <si>
    <t xml:space="preserve">Oplechování okna - Hliníkový plech, eloxovaný, šedá barva s metalickou příměsí, R.Š. 405 mm, tl. 1,5 mm, dl. 1170mm</t>
  </si>
  <si>
    <t xml:space="preserve">ks</t>
  </si>
  <si>
    <t xml:space="preserve">1799229978</t>
  </si>
  <si>
    <t xml:space="preserve">195</t>
  </si>
  <si>
    <t xml:space="preserve">764-R-KV.12</t>
  </si>
  <si>
    <t xml:space="preserve">Oplechování okna - Hliníkový plech, eloxovaný, šedá barva s metalickou příměsí, R.Š. 405 mm, tl. 1,5 mm, dl. 2170mm</t>
  </si>
  <si>
    <t xml:space="preserve">-1098151376</t>
  </si>
  <si>
    <t xml:space="preserve">196</t>
  </si>
  <si>
    <t xml:space="preserve">764-R-KV.13</t>
  </si>
  <si>
    <t xml:space="preserve">Oplechování okna - Hliníkový plech, eloxovaný, šedá barva s metalickou příměsí, R.Š. 405 mm, tl. 1,5 mm, dl. 3770mm</t>
  </si>
  <si>
    <t xml:space="preserve">658738527</t>
  </si>
  <si>
    <t xml:space="preserve">197</t>
  </si>
  <si>
    <t xml:space="preserve">764-R-KV.14</t>
  </si>
  <si>
    <t xml:space="preserve">Oplechování okna - Hliníkový plech, eloxovaný, šedá barva s metalickou příměsí, R.Š. 405 mm, tl. 1,5 mm, dl. 7100mm</t>
  </si>
  <si>
    <t xml:space="preserve">1575309244</t>
  </si>
  <si>
    <t xml:space="preserve">198</t>
  </si>
  <si>
    <t xml:space="preserve">764-R-KV.21</t>
  </si>
  <si>
    <t xml:space="preserve">Oplechování okna - Poplastovaný plech, šedá barva, R.Š. 440 mm, tl. 1,0 mm, dl. 4600mm</t>
  </si>
  <si>
    <t xml:space="preserve">186449799</t>
  </si>
  <si>
    <t xml:space="preserve">199</t>
  </si>
  <si>
    <t xml:space="preserve">764-R-KV.22</t>
  </si>
  <si>
    <t xml:space="preserve">Oplechování okna - Poplastovaný plech, šedá barva, R.Š. 440 mm, tl. 1,0 mm, dl. 8800mm</t>
  </si>
  <si>
    <t xml:space="preserve">1337136492</t>
  </si>
  <si>
    <t xml:space="preserve">766</t>
  </si>
  <si>
    <t xml:space="preserve">Konstrukce truhlářské</t>
  </si>
  <si>
    <t xml:space="preserve">200</t>
  </si>
  <si>
    <t xml:space="preserve">766-R-D.01</t>
  </si>
  <si>
    <t xml:space="preserve">Dveře interiérové bezfalcové 900x2400 mm s bočním světlíkem - kompletní provedení dle PD ozn. D.01</t>
  </si>
  <si>
    <t xml:space="preserve">-136971999</t>
  </si>
  <si>
    <t xml:space="preserve">201</t>
  </si>
  <si>
    <t xml:space="preserve">766-R-D.02</t>
  </si>
  <si>
    <t xml:space="preserve">Dveře interiérové bezfalcové 900x2400 mm s bočním světlíkem - kompletní provedení dle PD ozn. D.02</t>
  </si>
  <si>
    <t xml:space="preserve">-617121765</t>
  </si>
  <si>
    <t xml:space="preserve">202</t>
  </si>
  <si>
    <t xml:space="preserve">766-R-D.03</t>
  </si>
  <si>
    <t xml:space="preserve">Dveře interiérové bezfalcové 800x2100 mm - kompletní provedení dle PD ozn. D.03</t>
  </si>
  <si>
    <t xml:space="preserve">126437265</t>
  </si>
  <si>
    <t xml:space="preserve">203</t>
  </si>
  <si>
    <t xml:space="preserve">766-R-D.04</t>
  </si>
  <si>
    <t xml:space="preserve">Dveře interiérové bezfalcové 700x2100 mm - kompletní provedení dle PD ozn. D.04</t>
  </si>
  <si>
    <t xml:space="preserve">2038763991</t>
  </si>
  <si>
    <t xml:space="preserve">204</t>
  </si>
  <si>
    <t xml:space="preserve">766-R-D.05</t>
  </si>
  <si>
    <t xml:space="preserve">Dveře interiérové bezfalcové 800x2100 mm - kompletní provedení dle PD ozn. D.05</t>
  </si>
  <si>
    <t xml:space="preserve">66521401</t>
  </si>
  <si>
    <t xml:space="preserve">205</t>
  </si>
  <si>
    <t xml:space="preserve">766-R-D.06</t>
  </si>
  <si>
    <t xml:space="preserve">Dveře interiérové bezfalcové 700x2100 mm - kompletní provedení dle PD ozn. D.06</t>
  </si>
  <si>
    <t xml:space="preserve">-138367638</t>
  </si>
  <si>
    <t xml:space="preserve">206</t>
  </si>
  <si>
    <t xml:space="preserve">766-R-D.07</t>
  </si>
  <si>
    <t xml:space="preserve">Dveře interiérové bezfalcové 800x2100 mm - kompletní provedení dle PD ozn. D.07</t>
  </si>
  <si>
    <t xml:space="preserve">-1046037090</t>
  </si>
  <si>
    <t xml:space="preserve">207</t>
  </si>
  <si>
    <t xml:space="preserve">766-R-D.08</t>
  </si>
  <si>
    <t xml:space="preserve">Dveře interiérové bezfalcové 800x2100 mm - kompletní provedení dle PD ozn. D.08</t>
  </si>
  <si>
    <t xml:space="preserve">652713378</t>
  </si>
  <si>
    <t xml:space="preserve">208</t>
  </si>
  <si>
    <t xml:space="preserve">766-R-D.09</t>
  </si>
  <si>
    <t xml:space="preserve">Dveře interiérové bezfalcové 700x2100 mm - kompletní provedení dle PD ozn. D.09</t>
  </si>
  <si>
    <t xml:space="preserve">1011810197</t>
  </si>
  <si>
    <t xml:space="preserve">209</t>
  </si>
  <si>
    <t xml:space="preserve">766-R-D.10</t>
  </si>
  <si>
    <t xml:space="preserve">Dveře interiérové bezfalcové 800x2100 mm - kompletní provedení dle PD ozn. D.10</t>
  </si>
  <si>
    <t xml:space="preserve">-1698059</t>
  </si>
  <si>
    <t xml:space="preserve">210</t>
  </si>
  <si>
    <t xml:space="preserve">766-R-D.11</t>
  </si>
  <si>
    <t xml:space="preserve">Dveře interiérové bezfalcové 700x2100 mm - kompletní provedení dle PD ozn. D.11</t>
  </si>
  <si>
    <t xml:space="preserve">-8056430</t>
  </si>
  <si>
    <t xml:space="preserve">211</t>
  </si>
  <si>
    <t xml:space="preserve">766-R-D.12</t>
  </si>
  <si>
    <t xml:space="preserve">Dveře interiérové bezfalcové 800x2100 mm - kompletní provedení dle PD ozn. D.12</t>
  </si>
  <si>
    <t xml:space="preserve">-15959411</t>
  </si>
  <si>
    <t xml:space="preserve">212</t>
  </si>
  <si>
    <t xml:space="preserve">766-R-D.13</t>
  </si>
  <si>
    <t xml:space="preserve">Dveře interiérové bezfalcové 900x2100 mm - kompletní provedení dle PD ozn. D.13</t>
  </si>
  <si>
    <t xml:space="preserve">1023388421</t>
  </si>
  <si>
    <t xml:space="preserve">213</t>
  </si>
  <si>
    <t xml:space="preserve">766-R-D.14</t>
  </si>
  <si>
    <t xml:space="preserve">Dveře interiérové bezfalcové 800x2100 mm - kompletní provedení dle PD ozn. D.14</t>
  </si>
  <si>
    <t xml:space="preserve">1161512960</t>
  </si>
  <si>
    <t xml:space="preserve">214</t>
  </si>
  <si>
    <t xml:space="preserve">766-R-D.15</t>
  </si>
  <si>
    <t xml:space="preserve">Dveře interiérové bezfalcové 800x2100 mm - kompletní provedení dle PD ozn. D.15</t>
  </si>
  <si>
    <t xml:space="preserve">2022721786</t>
  </si>
  <si>
    <t xml:space="preserve">215</t>
  </si>
  <si>
    <t xml:space="preserve">766-R-D.16</t>
  </si>
  <si>
    <t xml:space="preserve">Dveře interiérové bezfalcové 800x2100 mm - kompletní provedení dle PD ozn. D.16</t>
  </si>
  <si>
    <t xml:space="preserve">-49760958</t>
  </si>
  <si>
    <t xml:space="preserve">216</t>
  </si>
  <si>
    <t xml:space="preserve">766-R-D.17</t>
  </si>
  <si>
    <t xml:space="preserve">Dveře interiérové bezfalcové 800x2100 mm - kompletní provedení dle PD ozn. D.17</t>
  </si>
  <si>
    <t xml:space="preserve">-1633222438</t>
  </si>
  <si>
    <t xml:space="preserve">217</t>
  </si>
  <si>
    <t xml:space="preserve">766-R-D.21</t>
  </si>
  <si>
    <t xml:space="preserve">Dveře interiérové bezfalcové 800x2400 mm - kompletní provedení dle PD ozn. D.21</t>
  </si>
  <si>
    <t xml:space="preserve">723204351</t>
  </si>
  <si>
    <t xml:space="preserve">218</t>
  </si>
  <si>
    <t xml:space="preserve">766-R-D.22</t>
  </si>
  <si>
    <t xml:space="preserve">Dveře interiérové bezfalcové 800x2400 mm s bočním světlíkem - kompletní provedení dle PD ozn. D.22</t>
  </si>
  <si>
    <t xml:space="preserve">406139834</t>
  </si>
  <si>
    <t xml:space="preserve">219</t>
  </si>
  <si>
    <t xml:space="preserve">766-R-D.23</t>
  </si>
  <si>
    <t xml:space="preserve">Dveře interiérové bezfalcové 800x2400 mm s bočním světlíkem - kompletní provedení dle PD ozn. D.23</t>
  </si>
  <si>
    <t xml:space="preserve">-930370517</t>
  </si>
  <si>
    <t xml:space="preserve">220</t>
  </si>
  <si>
    <t xml:space="preserve">766-R-D.24</t>
  </si>
  <si>
    <t xml:space="preserve">Dveře interiérové bezfalcové 800x2400 mm s bočním světlíkem - kompletní provedení dle PD ozn. D.24</t>
  </si>
  <si>
    <t xml:space="preserve">-18982872</t>
  </si>
  <si>
    <t xml:space="preserve">221</t>
  </si>
  <si>
    <t xml:space="preserve">766-R-D.25</t>
  </si>
  <si>
    <t xml:space="preserve">Dveře interiérové bezfalcové 800x2400 mm s bočním světlíkem - kompletní provedení dle PD ozn. D.25</t>
  </si>
  <si>
    <t xml:space="preserve">1633738964</t>
  </si>
  <si>
    <t xml:space="preserve">222</t>
  </si>
  <si>
    <t xml:space="preserve">766-R-D.26</t>
  </si>
  <si>
    <t xml:space="preserve">Dveře interiérové bezfalcové 800x2400 mm - kompletní provedení dle PD ozn. D.26</t>
  </si>
  <si>
    <t xml:space="preserve">-170557666</t>
  </si>
  <si>
    <t xml:space="preserve">223</t>
  </si>
  <si>
    <t xml:space="preserve">766-R-D.27</t>
  </si>
  <si>
    <t xml:space="preserve">Dveře interiérové bezfalcové 800x2400 mm - kompletní provedení dle PD ozn. D.27</t>
  </si>
  <si>
    <t xml:space="preserve">238331540</t>
  </si>
  <si>
    <t xml:space="preserve">224</t>
  </si>
  <si>
    <t xml:space="preserve">766-R-D.28</t>
  </si>
  <si>
    <t xml:space="preserve">Dveře interiérové bezfalcové 800x2400 mm - kompletní provedení dle PD ozn. D.28</t>
  </si>
  <si>
    <t xml:space="preserve">-949620219</t>
  </si>
  <si>
    <t xml:space="preserve">225</t>
  </si>
  <si>
    <t xml:space="preserve">766-R-D.29</t>
  </si>
  <si>
    <t xml:space="preserve">Dveře interiérové bezfalcové 800x2400 mm - kompletní provedení dle PD ozn. D.29</t>
  </si>
  <si>
    <t xml:space="preserve">2038179512</t>
  </si>
  <si>
    <t xml:space="preserve">226</t>
  </si>
  <si>
    <t xml:space="preserve">766-R-D.30</t>
  </si>
  <si>
    <t xml:space="preserve">Dveře interiérové bezfalcové 800x2400 mm - kompletní provedení dle PD ozn. D.30</t>
  </si>
  <si>
    <t xml:space="preserve">1364593860</t>
  </si>
  <si>
    <t xml:space="preserve">227</t>
  </si>
  <si>
    <t xml:space="preserve">766-R-D.31</t>
  </si>
  <si>
    <t xml:space="preserve">Dveře interiérové bezfalcové 700x2150 mm - kompletní provedení dle PD ozn. D.31</t>
  </si>
  <si>
    <t xml:space="preserve">-480442597</t>
  </si>
  <si>
    <t xml:space="preserve">228</t>
  </si>
  <si>
    <t xml:space="preserve">766-R-D.32</t>
  </si>
  <si>
    <t xml:space="preserve">Dveře interiérové bezfalcové 700x2400 mm - kompletní provedení dle PD ozn. D.32</t>
  </si>
  <si>
    <t xml:space="preserve">1924787670</t>
  </si>
  <si>
    <t xml:space="preserve">229</t>
  </si>
  <si>
    <t xml:space="preserve">766-R-D.33</t>
  </si>
  <si>
    <t xml:space="preserve">Dveře interiérové bezfalcové 800x2400 mm - kompletní provedení dle PD ozn. D.33</t>
  </si>
  <si>
    <t xml:space="preserve">1370966491</t>
  </si>
  <si>
    <t xml:space="preserve">230</t>
  </si>
  <si>
    <t xml:space="preserve">766-R-D.34</t>
  </si>
  <si>
    <t xml:space="preserve">Dveře interiérové bezfalcové 700x2150 mm - kompletní provedení dle PD ozn. D.34</t>
  </si>
  <si>
    <t xml:space="preserve">936735809</t>
  </si>
  <si>
    <t xml:space="preserve">231</t>
  </si>
  <si>
    <t xml:space="preserve">766-R-D.35</t>
  </si>
  <si>
    <t xml:space="preserve">Dveře interiérové bezfalcové 700x2150 mm - kompletní provedení dle PD ozn. D.35</t>
  </si>
  <si>
    <t xml:space="preserve">-951297135</t>
  </si>
  <si>
    <t xml:space="preserve">232</t>
  </si>
  <si>
    <t xml:space="preserve">766-R-D.36</t>
  </si>
  <si>
    <t xml:space="preserve">Dveře interiérové bezfalcové 800x2100 mm - kompletní provedení dle PD ozn. D.36</t>
  </si>
  <si>
    <t xml:space="preserve">437094464</t>
  </si>
  <si>
    <t xml:space="preserve">233</t>
  </si>
  <si>
    <t xml:space="preserve">766-R-D.37</t>
  </si>
  <si>
    <t xml:space="preserve">Dveře interiérové bezfalcové 700x2100 mm - kompletní provedení dle PD ozn. D.37</t>
  </si>
  <si>
    <t xml:space="preserve">1177411617</t>
  </si>
  <si>
    <t xml:space="preserve">234</t>
  </si>
  <si>
    <t xml:space="preserve">766-R-D.38</t>
  </si>
  <si>
    <t xml:space="preserve">Dveře interiérové bezfalcové 800x2400 mm - kompletní provedení dle PD ozn. D.38</t>
  </si>
  <si>
    <t xml:space="preserve">726171482</t>
  </si>
  <si>
    <t xml:space="preserve">235</t>
  </si>
  <si>
    <t xml:space="preserve">766-R-D.39</t>
  </si>
  <si>
    <t xml:space="preserve">Dveře interiérové bezfalcové 800x2400 mm - kompletní provedení dle PD ozn. D.39</t>
  </si>
  <si>
    <t xml:space="preserve">-1562059801</t>
  </si>
  <si>
    <t xml:space="preserve">236</t>
  </si>
  <si>
    <t xml:space="preserve">766-R-D.40</t>
  </si>
  <si>
    <t xml:space="preserve">Dveře interiérové bezfalcové 2400x3000 mm - kompletní provedení dle PD ozn. D.40</t>
  </si>
  <si>
    <t xml:space="preserve">-1985679223</t>
  </si>
  <si>
    <t xml:space="preserve">237</t>
  </si>
  <si>
    <t xml:space="preserve">766-R-TV.01</t>
  </si>
  <si>
    <t xml:space="preserve">Parapet vnitřní - Masivní dřevo – dub š. 105 mm, tl. 20mm, délka 1300 mm</t>
  </si>
  <si>
    <t xml:space="preserve">-337006294</t>
  </si>
  <si>
    <t xml:space="preserve">238</t>
  </si>
  <si>
    <t xml:space="preserve">766-R-TV.02</t>
  </si>
  <si>
    <t xml:space="preserve">Parapet vnitřní - Masivní dřevo – dub š. 155 mm, tl. 20mm, délka 1300 mm</t>
  </si>
  <si>
    <t xml:space="preserve">786248375</t>
  </si>
  <si>
    <t xml:space="preserve">239</t>
  </si>
  <si>
    <t xml:space="preserve">766-R-TV.03</t>
  </si>
  <si>
    <t xml:space="preserve">Parapet vnitřní - Masivní dřevo – dub š. 155 mm, tl. 20mm, délka 2300 mm</t>
  </si>
  <si>
    <t xml:space="preserve">-1956051806</t>
  </si>
  <si>
    <t xml:space="preserve">240</t>
  </si>
  <si>
    <t xml:space="preserve">766-R-TV.04</t>
  </si>
  <si>
    <t xml:space="preserve">Parapet vnitřní - Masivní dřevo – dub š. 155 mm, tl. 20mm, délka 3900 mm</t>
  </si>
  <si>
    <t xml:space="preserve">1243314286</t>
  </si>
  <si>
    <t xml:space="preserve">241</t>
  </si>
  <si>
    <t xml:space="preserve">766-R-TV.05</t>
  </si>
  <si>
    <t xml:space="preserve">Parapet vnitřní - Masivní dřevo – dub š. 155 mm, tl. 20mm, délka 7100 mm</t>
  </si>
  <si>
    <t xml:space="preserve">-746952865</t>
  </si>
  <si>
    <t xml:space="preserve">242</t>
  </si>
  <si>
    <t xml:space="preserve">766-R-TV.11</t>
  </si>
  <si>
    <t xml:space="preserve">Obklad ostění a nadpraží - Masivní dřevo – dub š. 105 mm, tl. 20mm, délka 1300 mm, výška 1235 mm</t>
  </si>
  <si>
    <t xml:space="preserve">-380254479</t>
  </si>
  <si>
    <t xml:space="preserve">243</t>
  </si>
  <si>
    <t xml:space="preserve">766-R-TV.12</t>
  </si>
  <si>
    <t xml:space="preserve">Obklad ostění a nadpraží - Masivní dřevo – dub š. 155 mm, tl. 20mm, délka 1300 mm, výška 2185 mm</t>
  </si>
  <si>
    <t xml:space="preserve">44689642</t>
  </si>
  <si>
    <t xml:space="preserve">244</t>
  </si>
  <si>
    <t xml:space="preserve">766-R-TV.13</t>
  </si>
  <si>
    <t xml:space="preserve">Obklad ostění a nadpraží - Masivní dřevo – dub š. 155 mm, tl. 20mm, délka 2300 mm, výška 2185 mm</t>
  </si>
  <si>
    <t xml:space="preserve">-1252285450</t>
  </si>
  <si>
    <t xml:space="preserve">245</t>
  </si>
  <si>
    <t xml:space="preserve">766-R-TV.14</t>
  </si>
  <si>
    <t xml:space="preserve">Obklad ostění a nadpraží - Masivní dřevo – dub š. 155 mm, tl. 20mm, délka 3900 mm, výška 2185 mm</t>
  </si>
  <si>
    <t xml:space="preserve">2004975903</t>
  </si>
  <si>
    <t xml:space="preserve">246</t>
  </si>
  <si>
    <t xml:space="preserve">766-R-TV.15</t>
  </si>
  <si>
    <t xml:space="preserve">Obklad ostění a nadpraží - Masivní dřevo – dub š. 155 mm, tl. 20mm, délka 7100 mm, výška 2185 mm, včetně obkladu ocelových sloupů</t>
  </si>
  <si>
    <t xml:space="preserve">18752964</t>
  </si>
  <si>
    <t xml:space="preserve">247</t>
  </si>
  <si>
    <t xml:space="preserve">766-R-TV.16</t>
  </si>
  <si>
    <t xml:space="preserve">Obklad ostění a nadpraží - Masivní dřevo – dub š. 105 mm, tl. 20mm, délka 4755 mm, výška 2850 mm</t>
  </si>
  <si>
    <t xml:space="preserve">-1445546964</t>
  </si>
  <si>
    <t xml:space="preserve">248</t>
  </si>
  <si>
    <t xml:space="preserve">766-R-TV.17</t>
  </si>
  <si>
    <t xml:space="preserve">Obklad ostění a nadpraží - Masivní dřevo – dub š. 105 mm, tl. 20mm, délka 7355 mm, výška 2850 mm, včetně obkladu ocelových sloupů</t>
  </si>
  <si>
    <t xml:space="preserve">613008848</t>
  </si>
  <si>
    <t xml:space="preserve">249</t>
  </si>
  <si>
    <t xml:space="preserve">766-R-TV.21</t>
  </si>
  <si>
    <t xml:space="preserve">Obklad stěny atria</t>
  </si>
  <si>
    <t xml:space="preserve">-589748508</t>
  </si>
  <si>
    <t xml:space="preserve">P</t>
  </si>
  <si>
    <t xml:space="preserve">Poznámka k položce:_x005F_x000d_
Obklad výšky 2450 mm, na systémové podkonstrukci, povrchová úprava obkladových desek dýha dle výběru architekta_x005F_x000d_
Bez viditelného kotvení k nosnému roštu, svislé spáry mezi jednotlivými obkladovými panely, panely na celou výšku, dveře a rámové zárubně v líci obkladu, minimální tloušťka celé konstrukce_x005F_x000d_
Součástí otevíravá dvířka pro uložení hasících přístrojů (výška jako dveří), otevirání dvířek „tip on“, skryté panty</t>
  </si>
  <si>
    <t xml:space="preserve">250</t>
  </si>
  <si>
    <t xml:space="preserve">766-R-TV.22</t>
  </si>
  <si>
    <t xml:space="preserve">Obklad stěny zasedací místnosti</t>
  </si>
  <si>
    <t xml:space="preserve">-2135757029</t>
  </si>
  <si>
    <t xml:space="preserve">Poznámka k položce:_x005F_x000d_
Obklad výšky 3150mm, na systémové podkonstrukci, povrchová úprava obkladových desek lak, bílý, lesklý._x005F_x000d_
Bez viditelného kotvení k nosnému roštu, svislé spáry mezi jednotlivými obkladovými panely, panely na celou výšku místnosti, součástí dveře v líci obkladu, skrytá zárubeň_x005F_x000d_
Minimální tloušťka celé konstrukce_x005F_x000d_
Součástí mřížka pod stropem v. 150mm na celou šířku stěny s obkladem</t>
  </si>
  <si>
    <t xml:space="preserve">251</t>
  </si>
  <si>
    <t xml:space="preserve">766-R-TV.31</t>
  </si>
  <si>
    <t xml:space="preserve">Skříňka pod umývadlo výšky 600 mm, hl. 500 mm</t>
  </si>
  <si>
    <t xml:space="preserve">1028745082</t>
  </si>
  <si>
    <t xml:space="preserve">Poznámka k položce:_x005F_x000d_
Horní deska tvořena keramickým obkladem lepeným na voděodolné desce, v rámci ní výřez pro umyvadlo a vhoz do koše_x005F_x000d_
Skříňka s tlumeným výsuvem, zabudovaným drátěným odpadkovým košem, úchytka pro otevírání zespodu_x005F_x000d_
Voděodolná deska lakovaná (HPL deska), tl. 18 mm, barevný odstín dle výběru architekta_x005F_x000d_
Rozměry 1167x600x500 mm</t>
  </si>
  <si>
    <t xml:space="preserve">252</t>
  </si>
  <si>
    <t xml:space="preserve">766-R-TV.32</t>
  </si>
  <si>
    <t xml:space="preserve">-967090550</t>
  </si>
  <si>
    <t xml:space="preserve">Poznámka k položce:_x005F_x000d_
Horní deska tvořena keramickým obkladem lepeným na voděodolné desce, v rámci ní výřez pro umyvadlo a vhoz do koše_x005F_x000d_
Skříňka s tlumeným výsuvem, zabudovaným drátěným odpadkovým košem, úchytka pro otevírání zespodu_x005F_x000d_
Voděodolná deska lakovaná (HPL deska), tl. 18 mm, barevný odstín dle výběru architekta_x005F_x000d_
Rozměry 930x600x500 mm</t>
  </si>
  <si>
    <t xml:space="preserve">253</t>
  </si>
  <si>
    <t xml:space="preserve">766-R-TV.33</t>
  </si>
  <si>
    <t xml:space="preserve">-1609544244</t>
  </si>
  <si>
    <t xml:space="preserve">Poznámka k položce:_x005F_x000d_
Horní deska tvořena keramickým obkladem lepeným na voděodolné desce, v rámci ní výřez pro umyvadlo a vhoz do koše_x005F_x000d_
Skříňka s tlumeným výsuvem, zabudovaným drátěným odpadkovým košem, úchytka pro otevírání zespodu_x005F_x000d_
Voděodolná deska lakovaná (HPL deska), tl. 18 mm, barevný odstín dle výběru architekta_x005F_x000d_
Rozměry 1960x600x500 mm, skříňka se dvěma výsuvy</t>
  </si>
  <si>
    <t xml:space="preserve">254</t>
  </si>
  <si>
    <t xml:space="preserve">766-R-FO.01</t>
  </si>
  <si>
    <t xml:space="preserve">HS portál, 3-dílný, jeden díl posuvný, ostatní díly fix, rozměry 4757 x 2850 mm</t>
  </si>
  <si>
    <t xml:space="preserve">-306004688</t>
  </si>
  <si>
    <t xml:space="preserve">Poznámka k položce:_x005F_x000d_
Výplň s dřevohliníkovým rámem_x005F_x000d_
Rám z exteriéru šedý, z interiéru dub, přesný odstín dle výběru architekta_x005F_x000d_
Zaskleno izolačním trojsklem, bezpečnostní lepené sklo Connex_x005F_x000d_
Celoobvodové kování, nerezové_x005F_x000d_
Uw=0,9W/m2K</t>
  </si>
  <si>
    <t xml:space="preserve">255</t>
  </si>
  <si>
    <t xml:space="preserve">766-R-FO.02</t>
  </si>
  <si>
    <t xml:space="preserve">Vstupní dveře - BT3, bezpečnostní kování, madlo na plnou výšku, rozměry 1400 x 2850 mm</t>
  </si>
  <si>
    <t xml:space="preserve">-411785710</t>
  </si>
  <si>
    <t xml:space="preserve">Poznámka k položce:_x005F_x000d_
Výplň se systémem hliníkových rámů s přerušeným tepelným mostem_x005F_x000d_
Rám z exteriéru i interiéru šedý, přesný odstín dle výběru architekta_x005F_x000d_
Celoobvodové kování, nerezové_x005F_x000d_
Udveře=1,1W/m2K</t>
  </si>
  <si>
    <t xml:space="preserve">256</t>
  </si>
  <si>
    <t xml:space="preserve">766-R-FO.03</t>
  </si>
  <si>
    <t xml:space="preserve">HS portál, 4-dílný, jeden díl posuvný, ostatní díly fix, rozměry 7500 x 2850 mm</t>
  </si>
  <si>
    <t xml:space="preserve">402000007</t>
  </si>
  <si>
    <t xml:space="preserve">257</t>
  </si>
  <si>
    <t xml:space="preserve">766-R-FO.04</t>
  </si>
  <si>
    <t xml:space="preserve">Jednodílné okno sklopné s možností otevření, rozměry 1300 x 1300 mm</t>
  </si>
  <si>
    <t xml:space="preserve">-1434886033</t>
  </si>
  <si>
    <t xml:space="preserve">Poznámka k položce:_x005F_x000d_
Výplň s dřevohliníkovým rámem_x005F_x000d_
Rám z exteriéru šedý, z interiéru dub, přesný odstín dle výběru architekta_x005F_x000d_
Zaskleno izolačním trojsklem_x005F_x000d_
Celoobvodové kování, nerezové_x005F_x000d_
Uw=0,9W/m2K</t>
  </si>
  <si>
    <t xml:space="preserve">258</t>
  </si>
  <si>
    <t xml:space="preserve">766-R-FO.05</t>
  </si>
  <si>
    <t xml:space="preserve">1011424165</t>
  </si>
  <si>
    <t xml:space="preserve">259</t>
  </si>
  <si>
    <t xml:space="preserve">766-R-FO.11</t>
  </si>
  <si>
    <t xml:space="preserve">Jednodílné okno sklopné s možností otevření, rozměry 1300 x 2200 mm</t>
  </si>
  <si>
    <t xml:space="preserve">-10666598</t>
  </si>
  <si>
    <t xml:space="preserve">260</t>
  </si>
  <si>
    <t xml:space="preserve">766-R-FO.12</t>
  </si>
  <si>
    <t xml:space="preserve">-883352967</t>
  </si>
  <si>
    <t xml:space="preserve">261</t>
  </si>
  <si>
    <t xml:space="preserve">766-R-FO.13</t>
  </si>
  <si>
    <t xml:space="preserve">3-dílné okno, dva díly otevíravé a sklopné, jeden díl fix rozměry 3900 x 2200 mm</t>
  </si>
  <si>
    <t xml:space="preserve">1638129806</t>
  </si>
  <si>
    <t xml:space="preserve">262</t>
  </si>
  <si>
    <t xml:space="preserve">766-R-FO.14</t>
  </si>
  <si>
    <t xml:space="preserve">Dvoudílné okno, jeden díl otevíravý a sklopný, druhý díl fix, rozměry 2300 x 2200 mm</t>
  </si>
  <si>
    <t xml:space="preserve">1034958090</t>
  </si>
  <si>
    <t xml:space="preserve">263</t>
  </si>
  <si>
    <t xml:space="preserve">766-R-FO.15</t>
  </si>
  <si>
    <t xml:space="preserve">Vstupní dveře - BT3, bezpečnostní kování, aktivní křídlo, pasivní křídlo, nadsvětlík, madlo na plnou výšku dveří, rozměry 1974 x 3150 mm (aktivní křídlo 900 x 2400 mm, pasivní křídlo cca 395 x 2400 mm)</t>
  </si>
  <si>
    <t xml:space="preserve">-650811840</t>
  </si>
  <si>
    <t xml:space="preserve">Poznámka k položce:_x005F_x000d_
Výplň se systémem hliníkových rámů s přerušeným tepelným mostem_x005F_x000d_
Rám z exteriéru i interiéru antracitový, přesný odstín dle výběru architekta_x005F_x000d_
Zaskleno izolačním trojsklem, bezpečnostní lepené sklo Connex_x005F_x000d_
Celoobvodové kování, nerezové_x005F_x000d_
Udveře=1,1W/m2K</t>
  </si>
  <si>
    <t xml:space="preserve">264</t>
  </si>
  <si>
    <t xml:space="preserve">766-R-FO.16</t>
  </si>
  <si>
    <t xml:space="preserve">4-dílné okno, dva díly otevíravé a sklopné, dva díly fix, rozměry 7100 x 2200 mm</t>
  </si>
  <si>
    <t xml:space="preserve">2049864560</t>
  </si>
  <si>
    <t xml:space="preserve">265</t>
  </si>
  <si>
    <t xml:space="preserve">766-R-FO.17</t>
  </si>
  <si>
    <t xml:space="preserve">-929950895</t>
  </si>
  <si>
    <t xml:space="preserve">266</t>
  </si>
  <si>
    <t xml:space="preserve">766-R-FO.18</t>
  </si>
  <si>
    <t xml:space="preserve">Sloupko-příčková fasáda,  jeden díl otevíravý, druhý díl fix, rozměry 3840 x 3030 mm</t>
  </si>
  <si>
    <t xml:space="preserve">1657622783</t>
  </si>
  <si>
    <t xml:space="preserve">Poznámka k položce:_x005F_x000d_
Fasádní systém s přerušeným tepelným mostem_x005F_x000d_
Rám z exteriéru šedý, z interiéru antracitový, přesný odstín dle výběru architekta_x005F_x000d_
Zaskleno izolačním trojsklem, bezpečnostní lepené sklo Connex_x005F_x000d_
Celoobvodové kování, nerezové_x005F_x000d_
Uw=0,9W/m2K</t>
  </si>
  <si>
    <t xml:space="preserve">267</t>
  </si>
  <si>
    <t xml:space="preserve">766-R-FO.19</t>
  </si>
  <si>
    <t xml:space="preserve">Sloupko-příčková fasáda, fix, rozměry 4590 x 3030 mm</t>
  </si>
  <si>
    <t xml:space="preserve">1639764894</t>
  </si>
  <si>
    <t xml:space="preserve">268</t>
  </si>
  <si>
    <t xml:space="preserve">766-R-FO.20</t>
  </si>
  <si>
    <t xml:space="preserve">Výklopná vrata, rozměry 2500 x 2930 mm</t>
  </si>
  <si>
    <t xml:space="preserve">632379462</t>
  </si>
  <si>
    <t xml:space="preserve">Poznámka k položce:_x005F_x000d_
Fasádní vrata/dveře hliníková, systém vrat nese totožný obklad jako okolní stěny, se kterým přesně lícují_x005F_x000d_
Z exteriéru i interiéru antracit, přesný odstín dle výběru architekta_x005F_x000d_
Uw=1,3W/m2K</t>
  </si>
  <si>
    <t xml:space="preserve">269</t>
  </si>
  <si>
    <t xml:space="preserve">766-R-FO.21</t>
  </si>
  <si>
    <t xml:space="preserve">Dveře, rozměry 800 x 2930 mm</t>
  </si>
  <si>
    <t xml:space="preserve">-1588608181</t>
  </si>
  <si>
    <t xml:space="preserve">270</t>
  </si>
  <si>
    <t xml:space="preserve">766-R-PS.01</t>
  </si>
  <si>
    <t xml:space="preserve">Prosklená příčka s dveřmi - jeden díl otevíravý, plný, boční díl a nadsvětlík jsou fix, rozměry 2705 x 3130 mm (křídlo 900 x 2400 mm)</t>
  </si>
  <si>
    <t xml:space="preserve">1864924598</t>
  </si>
  <si>
    <t xml:space="preserve">Poznámka k položce:_x005F_x000d_
Bezrámová výplň s hliníkovým obvodovým rámem_x005F_x000d_
Rám z obou stran šedý přesný odstín dle výběru architekta_x005F_x000d_
Zasklení bezpečnostní lepené sklo Connex_x005F_x000d_
Celoobvodové kování, nerezové</t>
  </si>
  <si>
    <t xml:space="preserve">271</t>
  </si>
  <si>
    <t xml:space="preserve">766-R-PS.11</t>
  </si>
  <si>
    <t xml:space="preserve">Prosklená příčka s dveřmi - jeden díl otevíravý, dva boční díly fix, rozměry 1974 x 2450 mm (křídlo 900 x 2400 mm)</t>
  </si>
  <si>
    <t xml:space="preserve">1069971336</t>
  </si>
  <si>
    <t xml:space="preserve">Poznámka k položce:_x005F_x000d_
Bezrámová výplň s dřevěným obvodovým rámem_x005F_x000d_
Materiál DTD deska, dýhovaná, dub světlý, přesný odstín dle výběru architekta_x005F_x000d_
Zasklení bezpečnostní lepené sklo Connex_x005F_x000d_
Celoobvodové kování, nerezové</t>
  </si>
  <si>
    <t xml:space="preserve">272</t>
  </si>
  <si>
    <t xml:space="preserve">766-R-PS.12</t>
  </si>
  <si>
    <t xml:space="preserve">Prosklená příčka s dveřmi - jeden díl otevíravý, boční díl fix, rozměry 2875 x 2450 mm (křídlo 800 x 2400 mm)</t>
  </si>
  <si>
    <t xml:space="preserve">-1149336305</t>
  </si>
  <si>
    <t xml:space="preserve">Poznámka k položce:_x005F_x000d_
Bezrámová výplň s dřevěným obvodovým rámem_x005F_x000d_
Materiál DTD deska, dýhovaná, dub světlý, přesný odstín dle výběru architekta_x005F_x000d_
Dvojité zasklení, bezpečnostní lepené sklo Connex_x005F_x000d_
Celoobvodové kování, nerezové_x005F_x000d_
Hlukový útlum Rw=45 dB_x005F_x000d_
Polep semi-transparentní fólií s postupným gradientem, přesný dekor dle návrhu architekta</t>
  </si>
  <si>
    <t xml:space="preserve">767</t>
  </si>
  <si>
    <t xml:space="preserve">Konstrukce zámečnické</t>
  </si>
  <si>
    <t xml:space="preserve">273</t>
  </si>
  <si>
    <t xml:space="preserve">767-R-ZM.01</t>
  </si>
  <si>
    <t xml:space="preserve">Zábradlí na podestě</t>
  </si>
  <si>
    <t xml:space="preserve">-1286531089</t>
  </si>
  <si>
    <t xml:space="preserve">Poznámka k položce:_x005F_x000d_
Zábradlí dl. 1080 mm, celková výška 1450 mm_x005F_x000d_
Zábradlí z pásoviny 40x10mm, kotveno k žb kci podesty , čelo podesty kryto plechem 1080x450x5 mm_x005F_x000d_
Pozinkováno, opatřeno nástřikovou barvou (RAL dle výběru architekta)_x005F_x000d_
</t>
  </si>
  <si>
    <t xml:space="preserve">274</t>
  </si>
  <si>
    <t xml:space="preserve">767-R-ZM.02</t>
  </si>
  <si>
    <t xml:space="preserve">Madlo na stěně</t>
  </si>
  <si>
    <t xml:space="preserve">1327282908</t>
  </si>
  <si>
    <t xml:space="preserve">Poznámka k položce:_x005F_x000d_
Ocelové madlo délky 3,225 m (pro jedno rameno schodiště)_x005F_x000d_
Madlo z pásoviny 40x40x3 mm, kotveno přes ocelové plotny 100x100x5 mm_x005F_x000d_
Pozinkováno, opatřeno nástřikovou barvou (RAL dle výběru architekta)</t>
  </si>
  <si>
    <t xml:space="preserve">275</t>
  </si>
  <si>
    <t xml:space="preserve">767-R-ZM.03</t>
  </si>
  <si>
    <t xml:space="preserve">Obklad schodišťové stěny</t>
  </si>
  <si>
    <t xml:space="preserve">-344224110</t>
  </si>
  <si>
    <t xml:space="preserve">Poznámka k položce:_x005F_x000d_
Ukončení zděné schodišťové stěny – obklad pásovinou o rozměrech 200x2855x10 mm, kotveno šrouby se zápustnou hlavou_x005F_x000d_
Pozinkováno, opatřeno nástřikovou barvou (RAL dle výběru architekta)</t>
  </si>
  <si>
    <t xml:space="preserve">276</t>
  </si>
  <si>
    <t xml:space="preserve">767-R-ZM.04</t>
  </si>
  <si>
    <t xml:space="preserve">Technologický záliv</t>
  </si>
  <si>
    <t xml:space="preserve">1130380113</t>
  </si>
  <si>
    <t xml:space="preserve">Poznámka k položce:_x005F_x000d_
Ocelová konstrukce o celkových rozměrech 5570x1965x2850 mm_x005F_x000d_
Nosná konstrukce z HEB profilů 100, kotvena k žb základu přes ocelové plotny, zavětrovaná, opatřena panely z pororoštu (40x60mm) v ocelovém rámu, 5 otevíravých křídel, opatřeno zámky, s odnímatelnými díly ve stropě_x005F_x000d_
Pozinkováno, opatřeno nástřikovou barvou (RAL dle výběru architekta)</t>
  </si>
  <si>
    <t xml:space="preserve">277</t>
  </si>
  <si>
    <t xml:space="preserve">767-R-ZM.05</t>
  </si>
  <si>
    <t xml:space="preserve">Nástěnka</t>
  </si>
  <si>
    <t xml:space="preserve">kpl</t>
  </si>
  <si>
    <t xml:space="preserve">723192552</t>
  </si>
  <si>
    <t xml:space="preserve">Poznámka k položce:_x005F_x000d_
Nástěnka v provětrávané fasádě_x005F_x000d_
Rozměry 1140x1500x50 mm, plech v barvě fasády, podložen Cetris deskou do vlhka, lišty pro zasouvání papíru š. 15mm,  zaskleno bezpečnostním sklem, vybaveno zámkem, panty skryté, součástí LED osvětlení v horní části_x005F_x000d_
Opatřeno nástřikovou barvou (RAL dle výběru architekta)</t>
  </si>
  <si>
    <t xml:space="preserve">278</t>
  </si>
  <si>
    <t xml:space="preserve">767-R-ZM.06</t>
  </si>
  <si>
    <t xml:space="preserve">Portál vstupních dveří – krycí plechy</t>
  </si>
  <si>
    <t xml:space="preserve">-224085113</t>
  </si>
  <si>
    <t xml:space="preserve">Poznámka k položce:_x005F_x000d_
Obklad fasádních vstupních dveří ze strany interiéru_x005F_x000d_
Hliníkový plech tl. 2mm, RAL dle FO.15_x005F_x000d_
Plechy nalepeny k dveřnímu rámu_x005F_x000d_
Ostění levé 350x3150 mm_x005F_x000d_
Ostění pravé 200x3150 mm_x005F_x000d_
Nadpraží 1400x190 mm</t>
  </si>
  <si>
    <t xml:space="preserve">279</t>
  </si>
  <si>
    <t xml:space="preserve">767-R-ZM.07</t>
  </si>
  <si>
    <t xml:space="preserve">-269014560</t>
  </si>
  <si>
    <t xml:space="preserve">Poznámka k položce:_x005F_x000d_
Obklad portálu vstupních dveří  - ostění a nadpraží_x005F_x000d_
Pásovina tl. 6 mm, RAL dle FO.02_x005F_x000d_
Plechy nalepeny na stěnu a strop_x005F_x000d_
Ostění 2x 160x2850 mm_x005F_x000d_
Nadpraží 1355x160 mm</t>
  </si>
  <si>
    <t xml:space="preserve">280</t>
  </si>
  <si>
    <t xml:space="preserve">767-R-ZM.08</t>
  </si>
  <si>
    <t xml:space="preserve">Obklad železobetonových pilířů</t>
  </si>
  <si>
    <t xml:space="preserve">1522238256</t>
  </si>
  <si>
    <t xml:space="preserve">Poznámka k položce:_x005F_x000d_
Obklad železobetonových pilířů v atriu_x005F_x000d_
Hliníkový plech tl. 2 mm na Cetris desce tl. 16mm, svislé panely kotvené k železobetonovým pilířům skrytě , RAL dle FO.18 a 19_x005F_x000d_
Rozměry panelů:_x005F_x000d_
1000 x 3000 mm_x005F_x000d_
490 x 3000 mm</t>
  </si>
  <si>
    <t xml:space="preserve">281</t>
  </si>
  <si>
    <t xml:space="preserve">767-R-ZM.09</t>
  </si>
  <si>
    <t xml:space="preserve">Poštovní schránka</t>
  </si>
  <si>
    <t xml:space="preserve">-751720372</t>
  </si>
  <si>
    <t xml:space="preserve">Poznámka k položce:_x005F_x000d_
Atypická poštovní schránka v provětrávané fasádě_x005F_x000d_
Rozměry schránky pro formát min. A4, 380x250x80mm, plech v barvě fasády_x005F_x000d_
Otevíravá dvířka na fasádě, vybaveno zámkem, panty skryté_x005F_x000d_
Opatřeno nástřikovou barvou (RAL dle výběru architekta)</t>
  </si>
  <si>
    <t xml:space="preserve">282</t>
  </si>
  <si>
    <t xml:space="preserve">767-R-ZM.10</t>
  </si>
  <si>
    <t xml:space="preserve">Nosný profil pro kotvení revizního poklopu</t>
  </si>
  <si>
    <t xml:space="preserve">676424337</t>
  </si>
  <si>
    <t xml:space="preserve">Poznámka k položce:_x005F_x000d_
Nosný profil L-profil pro kotvení revizního poklopu_x005F_x000d_
Ocel, žárový pozink_x005F_x000d_
Rozměry: 250x100x4 mm</t>
  </si>
  <si>
    <t xml:space="preserve">283</t>
  </si>
  <si>
    <t xml:space="preserve">767-R-OV.01</t>
  </si>
  <si>
    <t xml:space="preserve">Čistící zóna 2555x2450 mm, R27, textil/kartáč, dodávka vč. hliníkového rámu a upevňovacích prvků</t>
  </si>
  <si>
    <t xml:space="preserve">-1484833113</t>
  </si>
  <si>
    <t xml:space="preserve">284</t>
  </si>
  <si>
    <t xml:space="preserve">767-R-OV.02</t>
  </si>
  <si>
    <t xml:space="preserve">Čistící zóna 1960x3395 mm, R27, textil/kartáč, dodávka vč. hliníkového rámu a upevňovacích prvků</t>
  </si>
  <si>
    <t xml:space="preserve">199857222</t>
  </si>
  <si>
    <t xml:space="preserve">285</t>
  </si>
  <si>
    <t xml:space="preserve">767-R-OV.03</t>
  </si>
  <si>
    <t xml:space="preserve">Hasící přístroj, hasící schopnost 21A, dodávka včetně nástěnného držáku a kotvicího materiálu</t>
  </si>
  <si>
    <t xml:space="preserve">-2031027124</t>
  </si>
  <si>
    <t xml:space="preserve">286</t>
  </si>
  <si>
    <t xml:space="preserve">767-R-OV.04</t>
  </si>
  <si>
    <t xml:space="preserve">Hasící přístroj, hasící schopnost 183B, dodávka včetně nástěnného držáku a kotvicího materiálu</t>
  </si>
  <si>
    <t xml:space="preserve">-85122233</t>
  </si>
  <si>
    <t xml:space="preserve">287</t>
  </si>
  <si>
    <t xml:space="preserve">767-R-OV.05</t>
  </si>
  <si>
    <t xml:space="preserve">Revizní dvířka do podhledu - systémová revizní dvířka do sádrokartonu 500x500 mm</t>
  </si>
  <si>
    <t xml:space="preserve">-1275892111</t>
  </si>
  <si>
    <t xml:space="preserve">288</t>
  </si>
  <si>
    <t xml:space="preserve">767-R-OV.06</t>
  </si>
  <si>
    <t xml:space="preserve">Revizní dvířka do podhledu - systémová revizní dvířka do sádrokartonu 600x600 mm</t>
  </si>
  <si>
    <t xml:space="preserve">-419852103</t>
  </si>
  <si>
    <t xml:space="preserve">289</t>
  </si>
  <si>
    <t xml:space="preserve">767-R-OV.07</t>
  </si>
  <si>
    <t xml:space="preserve">Revizní dvířka do stěny - revizní dvířka do zděné stěny, pod obklad, hliníkový rámeček, otevírání tip on, 400x400 mm</t>
  </si>
  <si>
    <t xml:space="preserve">381922732</t>
  </si>
  <si>
    <t xml:space="preserve">290</t>
  </si>
  <si>
    <t xml:space="preserve">767-R-OV.08</t>
  </si>
  <si>
    <t xml:space="preserve">Revizní dvířka do zděné stěny, pro vložení keramického obkladu, hliníkový rámeček, otevírání tip on 200x200 mm</t>
  </si>
  <si>
    <t xml:space="preserve">508806651</t>
  </si>
  <si>
    <t xml:space="preserve">291</t>
  </si>
  <si>
    <t xml:space="preserve">767-R-OV.09</t>
  </si>
  <si>
    <t xml:space="preserve">Revizní dvířka do železobetonové stěny, hliníkový rámeček, SDK + malba, otevírání tip on 200x200 mm</t>
  </si>
  <si>
    <t xml:space="preserve">-110379954</t>
  </si>
  <si>
    <t xml:space="preserve">292</t>
  </si>
  <si>
    <t xml:space="preserve">767-R-OV.10</t>
  </si>
  <si>
    <t xml:space="preserve">Systémový revizní poklop do podlahy, určený pro vložení nášlapné vrstvy jako ve zbytku místnosti (kaučuk), hliníkový rámeček, 800x900 mm</t>
  </si>
  <si>
    <t xml:space="preserve">-2027044872</t>
  </si>
  <si>
    <t xml:space="preserve">293</t>
  </si>
  <si>
    <t xml:space="preserve">767-R-OV.11</t>
  </si>
  <si>
    <t xml:space="preserve">Exteriérové žaluzie 1300 x 1300 mm</t>
  </si>
  <si>
    <t xml:space="preserve">-1713391844</t>
  </si>
  <si>
    <t xml:space="preserve">Poznámka k položce:_x005F_x000d_
Exteriérové hliníkové žaluzie_x005F_x000d_
Kastlík 140x270mm, hliník eloxovaný, skrytý, šedá barva (dle okenních rámů)_x005F_x000d_
Vodící lišty skryté v ostění_x005F_x000d_
Žaluzie Z profil, elox, šedá_x005F_x000d_
Elektrický pohon _x005F_x000d_
Dálkové ovládání_x005F_x000d_
Žaluzie delší než 4,5m budou rozděleny na části, dělení bude korespondovat s dělením okna_x005F_x000d_
(případně dle doporučení vybraného dodavetele)_x005F_x000d_
Žaluzie definovány rozměrem stavebního otvoru pro příslušné okno</t>
  </si>
  <si>
    <t xml:space="preserve">294</t>
  </si>
  <si>
    <t xml:space="preserve">767-R-OV.12</t>
  </si>
  <si>
    <t xml:space="preserve">Exteriérové žaluzie 4760 x 2850 mm</t>
  </si>
  <si>
    <t xml:space="preserve">-1741986193</t>
  </si>
  <si>
    <t xml:space="preserve">295</t>
  </si>
  <si>
    <t xml:space="preserve">767-R-OV.13</t>
  </si>
  <si>
    <t xml:space="preserve">Exteriérové žaluzie 7560 x 2850 mm</t>
  </si>
  <si>
    <t xml:space="preserve">-947483808</t>
  </si>
  <si>
    <t xml:space="preserve">296</t>
  </si>
  <si>
    <t xml:space="preserve">767-R-OV.14</t>
  </si>
  <si>
    <t xml:space="preserve">Exteriérové žaluzie 1300 x 2200 mm</t>
  </si>
  <si>
    <t xml:space="preserve">190040159</t>
  </si>
  <si>
    <t xml:space="preserve">297</t>
  </si>
  <si>
    <t xml:space="preserve">767-R-OV.15</t>
  </si>
  <si>
    <t xml:space="preserve">Exteriérové žaluzie 2300 x 2200 mm</t>
  </si>
  <si>
    <t xml:space="preserve">-69070065</t>
  </si>
  <si>
    <t xml:space="preserve">298</t>
  </si>
  <si>
    <t xml:space="preserve">767-R-OV.16</t>
  </si>
  <si>
    <t xml:space="preserve">Exteriérové žaluzie 3900 x 2200 mm</t>
  </si>
  <si>
    <t xml:space="preserve">-693103660</t>
  </si>
  <si>
    <t xml:space="preserve">299</t>
  </si>
  <si>
    <t xml:space="preserve">767-R-OV.17</t>
  </si>
  <si>
    <t xml:space="preserve">Exteriérové žaluzie 7100 x 2200 mm, rozděleno na 3 části, dle dělení okna</t>
  </si>
  <si>
    <t xml:space="preserve">-1834361939</t>
  </si>
  <si>
    <t xml:space="preserve">300</t>
  </si>
  <si>
    <t xml:space="preserve">767-R-OV.18</t>
  </si>
  <si>
    <t xml:space="preserve">Exteriérové žaluzie 3850 x 3050 mm</t>
  </si>
  <si>
    <t xml:space="preserve">1371411486</t>
  </si>
  <si>
    <t xml:space="preserve">301</t>
  </si>
  <si>
    <t xml:space="preserve">767-R-OV.19</t>
  </si>
  <si>
    <t xml:space="preserve">Exteriérové žaluzie 4590 x 3050 mm</t>
  </si>
  <si>
    <t xml:space="preserve">1077308886</t>
  </si>
  <si>
    <t xml:space="preserve">302</t>
  </si>
  <si>
    <t xml:space="preserve">767-R-OV.21</t>
  </si>
  <si>
    <t xml:space="preserve">Bezpečnostní přepad - rozměry 200x100 mm, dl. 700 mm, barva šedá (dle klempířských výrobků)</t>
  </si>
  <si>
    <t xml:space="preserve">550746684</t>
  </si>
  <si>
    <t xml:space="preserve">303</t>
  </si>
  <si>
    <t xml:space="preserve">767-R-OV.25</t>
  </si>
  <si>
    <t xml:space="preserve">Plastový neviditelný obrubník - plastový obrubník pro oddělení kačírku a zelené plochy, osazen do horní úrovně zeminy, barva černá, v. 100 mm</t>
  </si>
  <si>
    <t xml:space="preserve">-137094579</t>
  </si>
  <si>
    <t xml:space="preserve">304</t>
  </si>
  <si>
    <t xml:space="preserve">767-R-OV.26</t>
  </si>
  <si>
    <t xml:space="preserve">Kontrastní označení prvního a posledního schodišťového stupně - reflexní somolepka – kruh o průměru 100 mm</t>
  </si>
  <si>
    <t xml:space="preserve">1181796557</t>
  </si>
  <si>
    <t xml:space="preserve">305</t>
  </si>
  <si>
    <t xml:space="preserve">767-R-OV.31</t>
  </si>
  <si>
    <t xml:space="preserve">Žebřík - hliníkový žebřík pro výlez na střechu, výška 6m, skládací</t>
  </si>
  <si>
    <t xml:space="preserve">1997279193</t>
  </si>
  <si>
    <t xml:space="preserve">306</t>
  </si>
  <si>
    <t xml:space="preserve">767-R-OV.31a</t>
  </si>
  <si>
    <t xml:space="preserve">Základ pod jednotku</t>
  </si>
  <si>
    <t xml:space="preserve">-2124304457</t>
  </si>
  <si>
    <t xml:space="preserve">Poznámka k položce:_x005F_x000d_
Systémová ocelová konstrukce základu pod jednotku tepelného čerpadla o rozměrech cca 965x2225 mm, výška konstrukce 600 mm_x005F_x000d_
Bude koordinováno dle požadavků dodavatele jednotky</t>
  </si>
  <si>
    <t xml:space="preserve">307</t>
  </si>
  <si>
    <t xml:space="preserve">767-R-OV.31b</t>
  </si>
  <si>
    <t xml:space="preserve">1847063161</t>
  </si>
  <si>
    <t xml:space="preserve">Poznámka k položce:_x005F_x000d_
Systémová ocelová konstrukce základu pod jednotku split o rozměrech cca 350x900 mm, výška konstrukce 600 mm_x005F_x000d_
Bude koordinováno dle požadavků dodavatele jednotky</t>
  </si>
  <si>
    <t xml:space="preserve">308</t>
  </si>
  <si>
    <t xml:space="preserve">767-R-OV.33</t>
  </si>
  <si>
    <t xml:space="preserve">Plastová popelnice o objemu 240 l</t>
  </si>
  <si>
    <t xml:space="preserve">1880737472</t>
  </si>
  <si>
    <t xml:space="preserve">309</t>
  </si>
  <si>
    <t xml:space="preserve">767-R-OV.51</t>
  </si>
  <si>
    <t xml:space="preserve">Sprchová zástěna</t>
  </si>
  <si>
    <t xml:space="preserve">658092937</t>
  </si>
  <si>
    <t xml:space="preserve">Poznámka k položce:_x005F_x000d_
Pro rohový sprchový kout o rozměrech 900x900 mm, v. 2000 mm, tvrzené sklo s povrchovou úpravou anticalc, čiré, rám stříbrný, lesklý, úchytky chrom_x005F_x000d_
Jedna strana pevná, v druhé stěně sprchové dveře skládací</t>
  </si>
  <si>
    <t xml:space="preserve">310</t>
  </si>
  <si>
    <t xml:space="preserve">767-R-OV.52a</t>
  </si>
  <si>
    <t xml:space="preserve">Nerezové madlo, fixní</t>
  </si>
  <si>
    <t xml:space="preserve">314008894</t>
  </si>
  <si>
    <t xml:space="preserve">Poznámka k položce:_x005F_x000d_
Madlo u WC</t>
  </si>
  <si>
    <t xml:space="preserve">311</t>
  </si>
  <si>
    <t xml:space="preserve">767-R-OV.52b</t>
  </si>
  <si>
    <t xml:space="preserve">Nerezové madlo, sklopné</t>
  </si>
  <si>
    <t xml:space="preserve">2118994266</t>
  </si>
  <si>
    <t xml:space="preserve">312</t>
  </si>
  <si>
    <t xml:space="preserve">767-R-OV.53</t>
  </si>
  <si>
    <t xml:space="preserve">-1002946409</t>
  </si>
  <si>
    <t xml:space="preserve">Poznámka k položce:_x005F_x000d_
Madlo u umývadla, svislé, dl. 450 mm</t>
  </si>
  <si>
    <t xml:space="preserve">313</t>
  </si>
  <si>
    <t xml:space="preserve">767-R-OV.54a</t>
  </si>
  <si>
    <t xml:space="preserve">Zrcadlo</t>
  </si>
  <si>
    <t xml:space="preserve">-2066340497</t>
  </si>
  <si>
    <t xml:space="preserve">Poznámka k položce:_x005F_x000d_
Rozměry 1167 x 980 mm_x005F_x000d_
lepené na podkladní desku s minimální fazetou</t>
  </si>
  <si>
    <t xml:space="preserve">314</t>
  </si>
  <si>
    <t xml:space="preserve">767-R-OV.54b</t>
  </si>
  <si>
    <t xml:space="preserve">-628964079</t>
  </si>
  <si>
    <t xml:space="preserve">Poznámka k položce:_x005F_x000d_
Rozměry 900 x 980 mm_x005F_x000d_
lepené na podkladní desku s minimální fazetou</t>
  </si>
  <si>
    <t xml:space="preserve">315</t>
  </si>
  <si>
    <t xml:space="preserve">767-R-OV.54c</t>
  </si>
  <si>
    <t xml:space="preserve">-1071477177</t>
  </si>
  <si>
    <t xml:space="preserve">Poznámka k položce:_x005F_x000d_
Rozměry průměr 450 mm_x005F_x000d_
lepené na podkladní desku s minimální fazetou_x005F_x000d_
rám dřevěný, lakovaný tl. 20mm, odstín dle výběru architekta</t>
  </si>
  <si>
    <t xml:space="preserve">316</t>
  </si>
  <si>
    <t xml:space="preserve">767-R-OV.54d</t>
  </si>
  <si>
    <t xml:space="preserve">553273325</t>
  </si>
  <si>
    <t xml:space="preserve">Poznámka k položce:_x005F_x000d_
Rozměry 930 x 1280 mm_x005F_x000d_
lepené na podkladní desku s minimální fazetou</t>
  </si>
  <si>
    <t xml:space="preserve">317</t>
  </si>
  <si>
    <t xml:space="preserve">767-R-OV.54e</t>
  </si>
  <si>
    <t xml:space="preserve">-247585030</t>
  </si>
  <si>
    <t xml:space="preserve">Poznámka k položce:_x005F_x000d_
Rozměry 1960 x 1280 mm_x005F_x000d_
lepené na podkladní desku s minimální fazetou</t>
  </si>
  <si>
    <t xml:space="preserve">318</t>
  </si>
  <si>
    <t xml:space="preserve">767-R-OV.54f</t>
  </si>
  <si>
    <t xml:space="preserve">884608455</t>
  </si>
  <si>
    <t xml:space="preserve">Poznámka k položce:_x005F_x000d_
Sklopné zrcadlo s madlem 600x450 mm, WC invalida</t>
  </si>
  <si>
    <t xml:space="preserve">319</t>
  </si>
  <si>
    <t xml:space="preserve">767-R-OV.55</t>
  </si>
  <si>
    <t xml:space="preserve">Zásobník na papírové ručníky</t>
  </si>
  <si>
    <t xml:space="preserve">-1159346052</t>
  </si>
  <si>
    <t xml:space="preserve">320</t>
  </si>
  <si>
    <t xml:space="preserve">767-R-OV.56</t>
  </si>
  <si>
    <t xml:space="preserve">Zásobník na mýdlo</t>
  </si>
  <si>
    <t xml:space="preserve">1194621632</t>
  </si>
  <si>
    <t xml:space="preserve">321</t>
  </si>
  <si>
    <t xml:space="preserve">767-R-OV.57</t>
  </si>
  <si>
    <t xml:space="preserve">Zásobník na desinfekci</t>
  </si>
  <si>
    <t xml:space="preserve">-1747242102</t>
  </si>
  <si>
    <t xml:space="preserve">322</t>
  </si>
  <si>
    <t xml:space="preserve">767-R-OV.58</t>
  </si>
  <si>
    <t xml:space="preserve">Zásobník na hygienické sáčky</t>
  </si>
  <si>
    <t xml:space="preserve">-1413655019</t>
  </si>
  <si>
    <t xml:space="preserve">323</t>
  </si>
  <si>
    <t xml:space="preserve">767-R-OV.59a</t>
  </si>
  <si>
    <t xml:space="preserve">Odpadkový koš na papírové ručníky</t>
  </si>
  <si>
    <t xml:space="preserve">-165371459</t>
  </si>
  <si>
    <t xml:space="preserve">Poznámka k položce:_x005F_x000d_
Odpadkový koš drátěný, určený pro vestavbu do skříněk</t>
  </si>
  <si>
    <t xml:space="preserve">324</t>
  </si>
  <si>
    <t xml:space="preserve">767-R-OV.59b</t>
  </si>
  <si>
    <t xml:space="preserve">1758707054</t>
  </si>
  <si>
    <t xml:space="preserve">Poznámka k položce:_x005F_x000d_
Odpadkový koš nerezový, určený pro montáž na zeď</t>
  </si>
  <si>
    <t xml:space="preserve">325</t>
  </si>
  <si>
    <t xml:space="preserve">767-R-OV.60</t>
  </si>
  <si>
    <t xml:space="preserve">Odpadkový koš na WC</t>
  </si>
  <si>
    <t xml:space="preserve">98685153</t>
  </si>
  <si>
    <t xml:space="preserve">Poznámka k položce:_x005F_x000d_
nerezový</t>
  </si>
  <si>
    <t xml:space="preserve">326</t>
  </si>
  <si>
    <t xml:space="preserve">767-R-OV.61</t>
  </si>
  <si>
    <t xml:space="preserve">Držák na toaletní papír</t>
  </si>
  <si>
    <t xml:space="preserve">240126287</t>
  </si>
  <si>
    <t xml:space="preserve">327</t>
  </si>
  <si>
    <t xml:space="preserve">767-R-OV.62</t>
  </si>
  <si>
    <t xml:space="preserve">Držák na WC štětku</t>
  </si>
  <si>
    <t xml:space="preserve">1031079966</t>
  </si>
  <si>
    <t xml:space="preserve">328</t>
  </si>
  <si>
    <t xml:space="preserve">767-R-OV.63</t>
  </si>
  <si>
    <t xml:space="preserve">Háček nerezový</t>
  </si>
  <si>
    <t xml:space="preserve">-1180690285</t>
  </si>
  <si>
    <t xml:space="preserve">Poznámka k položce:_x005F_x000d_
umístěný ve WC kabince</t>
  </si>
  <si>
    <t xml:space="preserve">329</t>
  </si>
  <si>
    <t xml:space="preserve">767-R-OV.64</t>
  </si>
  <si>
    <t xml:space="preserve">606910893</t>
  </si>
  <si>
    <t xml:space="preserve">Poznámka k položce:_x005F_x000d_
umístěný u umývadla (dětského) a sprchového koutu</t>
  </si>
  <si>
    <t xml:space="preserve">330</t>
  </si>
  <si>
    <t xml:space="preserve">767-R-OV.65</t>
  </si>
  <si>
    <t xml:space="preserve">Teleskopická tyč</t>
  </si>
  <si>
    <t xml:space="preserve">-529516537</t>
  </si>
  <si>
    <t xml:space="preserve">Poznámka k položce:_x005F_x000d_
Teleskopická rozpěrná tyč pro sprchový závěs dl. 90-120cm, chrom</t>
  </si>
  <si>
    <t xml:space="preserve">331</t>
  </si>
  <si>
    <t xml:space="preserve">767-R-OV.66</t>
  </si>
  <si>
    <t xml:space="preserve">Sprchový závěs</t>
  </si>
  <si>
    <t xml:space="preserve">1944285320</t>
  </si>
  <si>
    <t xml:space="preserve">Poznámka k položce:_x005F_x000d_
Sprchový závěs textilní, polyesterový , nepropustný, zesílené otvory pro závěsné kroužky_x005F_x000d_
1800x2000mm</t>
  </si>
  <si>
    <t xml:space="preserve">332</t>
  </si>
  <si>
    <t xml:space="preserve">767-R-OV.91</t>
  </si>
  <si>
    <t xml:space="preserve">Záchytný systém</t>
  </si>
  <si>
    <t xml:space="preserve">-1798413176</t>
  </si>
  <si>
    <t xml:space="preserve">Poznámka k položce:_x005F_x000d_
Záchytný systém pro údržbu střechy </t>
  </si>
  <si>
    <t xml:space="preserve">333</t>
  </si>
  <si>
    <t xml:space="preserve">767-R-OV.93</t>
  </si>
  <si>
    <t xml:space="preserve">Informační systém – označení objektu</t>
  </si>
  <si>
    <t xml:space="preserve">1332840144</t>
  </si>
  <si>
    <t xml:space="preserve">Poznámka k položce:_x005F_x000d_
Označení obce a znak obce Chocerady_x005F_x000d_
Rozměry cca 1400x1800x2mm, podklad ocelový plech, včetně kotev do obvodové stěny (cca 4ks bodové kotvy, do stěny kotveno přes termopodložky)</t>
  </si>
  <si>
    <t xml:space="preserve">334</t>
  </si>
  <si>
    <t xml:space="preserve">767-R-OV.94</t>
  </si>
  <si>
    <t xml:space="preserve">Bezpečnostní systém</t>
  </si>
  <si>
    <t xml:space="preserve">-1570507681</t>
  </si>
  <si>
    <t xml:space="preserve">Poznámka k položce:_x005F_x000d_
Bezpečnostní systém zahrnující značení únikových cest, evakuační plán apod. , dle požadavků příslušných ČSN</t>
  </si>
  <si>
    <t xml:space="preserve">335</t>
  </si>
  <si>
    <t xml:space="preserve">767-R-OV.95</t>
  </si>
  <si>
    <t xml:space="preserve">Kontrastní označení prosklených ploch</t>
  </si>
  <si>
    <t xml:space="preserve">180186088</t>
  </si>
  <si>
    <t xml:space="preserve">Poznámka k položce:_x005F_x000d_
Označení prosklených ploch v souladu s vyhláškou 398/2009 Sb.</t>
  </si>
  <si>
    <t xml:space="preserve">336</t>
  </si>
  <si>
    <t xml:space="preserve">767-R-OV.96</t>
  </si>
  <si>
    <t xml:space="preserve">Stavební přípomoce</t>
  </si>
  <si>
    <t xml:space="preserve">2120996679</t>
  </si>
  <si>
    <t xml:space="preserve">Poznámka k položce:_x005F_x000d_
stavební přípomoce pro jednotlivé profese, zhotovení a zapravení drážek, prostupů</t>
  </si>
  <si>
    <t xml:space="preserve">337</t>
  </si>
  <si>
    <t xml:space="preserve">767-R-OV.97</t>
  </si>
  <si>
    <t xml:space="preserve">Protipožární ucpávky</t>
  </si>
  <si>
    <t xml:space="preserve">1836397243</t>
  </si>
  <si>
    <t xml:space="preserve">Poznámka k položce:_x005F_x000d_
protipožární ucpávky prostupů</t>
  </si>
  <si>
    <t xml:space="preserve">338</t>
  </si>
  <si>
    <t xml:space="preserve">767-R-OV.98</t>
  </si>
  <si>
    <t xml:space="preserve">Hydroizolační manžety</t>
  </si>
  <si>
    <t xml:space="preserve">-751813107</t>
  </si>
  <si>
    <t xml:space="preserve">Poznámka k položce:_x005F_x000d_
hydroizolační úprava prostupů</t>
  </si>
  <si>
    <t xml:space="preserve">771</t>
  </si>
  <si>
    <t xml:space="preserve">Podlahy z dlaždic</t>
  </si>
  <si>
    <t xml:space="preserve">339</t>
  </si>
  <si>
    <t xml:space="preserve">771121011</t>
  </si>
  <si>
    <t xml:space="preserve">Nátěr penetrační na podlahu</t>
  </si>
  <si>
    <t xml:space="preserve">-1157473608</t>
  </si>
  <si>
    <t xml:space="preserve">340</t>
  </si>
  <si>
    <t xml:space="preserve">77157415R1</t>
  </si>
  <si>
    <t xml:space="preserve">Montáž podlah keramických velkoformátových hladkých lepených flexibilním lepidlem do 4 ks/m2 vč. ukončovacích lišt</t>
  </si>
  <si>
    <t xml:space="preserve">-716163018</t>
  </si>
  <si>
    <t xml:space="preserve">341</t>
  </si>
  <si>
    <t xml:space="preserve">59761415</t>
  </si>
  <si>
    <t xml:space="preserve">dlažba velkoformátová keramická protiskluzná přes 2 do 4ks/m2</t>
  </si>
  <si>
    <t xml:space="preserve">-761289377</t>
  </si>
  <si>
    <t xml:space="preserve">61,15*1,15 'Přepočtené koeficientem množství</t>
  </si>
  <si>
    <t xml:space="preserve">342</t>
  </si>
  <si>
    <t xml:space="preserve">771474111</t>
  </si>
  <si>
    <t xml:space="preserve">Montáž soklů z dlaždic keramických rovných flexibilní lepidlo v do 65 mm</t>
  </si>
  <si>
    <t xml:space="preserve">-687876479</t>
  </si>
  <si>
    <t xml:space="preserve">(1,68+2,375+0,4)*2-0,9-0,8</t>
  </si>
  <si>
    <t xml:space="preserve">343</t>
  </si>
  <si>
    <t xml:space="preserve">59761416</t>
  </si>
  <si>
    <t xml:space="preserve">sokl-dlažba keramická hladká 300x60mm</t>
  </si>
  <si>
    <t xml:space="preserve">389770803</t>
  </si>
  <si>
    <t xml:space="preserve">7,21/0,3*1,1</t>
  </si>
  <si>
    <t xml:space="preserve">344</t>
  </si>
  <si>
    <t xml:space="preserve">771591112</t>
  </si>
  <si>
    <t xml:space="preserve">Izolace pod podlahu nátěrem nebo stěrkou ve dvou vrstvách</t>
  </si>
  <si>
    <t xml:space="preserve">1228219111</t>
  </si>
  <si>
    <t xml:space="preserve">345</t>
  </si>
  <si>
    <t xml:space="preserve">998771202</t>
  </si>
  <si>
    <t xml:space="preserve">Přesun hmot procentní pro podlahy z dlaždic v objektech v do 12 m</t>
  </si>
  <si>
    <t xml:space="preserve">1653614619</t>
  </si>
  <si>
    <t xml:space="preserve">773</t>
  </si>
  <si>
    <t xml:space="preserve">Podlahy z litého teraca</t>
  </si>
  <si>
    <t xml:space="preserve">346</t>
  </si>
  <si>
    <t xml:space="preserve">77351126R1</t>
  </si>
  <si>
    <t xml:space="preserve">Podlahy z přírodního litého teraca zřízení podlahy prosté tl do 20 mm vč. provedení dilatací</t>
  </si>
  <si>
    <t xml:space="preserve">-1928832674</t>
  </si>
  <si>
    <t xml:space="preserve">347</t>
  </si>
  <si>
    <t xml:space="preserve">58346122</t>
  </si>
  <si>
    <t xml:space="preserve">drť vápencová bílá frakce 2/4</t>
  </si>
  <si>
    <t xml:space="preserve">1749972993</t>
  </si>
  <si>
    <t xml:space="preserve">81,35*0,04 'Přepočtené koeficientem množství</t>
  </si>
  <si>
    <t xml:space="preserve">348</t>
  </si>
  <si>
    <t xml:space="preserve">773411200</t>
  </si>
  <si>
    <t xml:space="preserve">Soklíky z přírodního litého teraca rovné tl 20 mm výšky do 50 mm s požlábkem</t>
  </si>
  <si>
    <t xml:space="preserve">648968579</t>
  </si>
  <si>
    <t xml:space="preserve">zakrytí dilatace u stěn viz. TZ</t>
  </si>
  <si>
    <t xml:space="preserve">(3,971+0,4+5,4+0,4+0,4+2,275+0,4)*2-0,4-2,275-1,5*2-0,9*2-1,0</t>
  </si>
  <si>
    <t xml:space="preserve">(4,932+1,615)*2-0,9*2</t>
  </si>
  <si>
    <t xml:space="preserve">349</t>
  </si>
  <si>
    <t xml:space="preserve">7734112R1</t>
  </si>
  <si>
    <t xml:space="preserve">Zakrytí dilatace mezi stěnou a podlahou úhelníkem RAL dle fasády</t>
  </si>
  <si>
    <t xml:space="preserve">-1215863156</t>
  </si>
  <si>
    <t xml:space="preserve">zakrytí dilatace u stěn atrium (D.425)</t>
  </si>
  <si>
    <t xml:space="preserve">(4,05+4,8)*2</t>
  </si>
  <si>
    <t xml:space="preserve">350</t>
  </si>
  <si>
    <t xml:space="preserve">998773202</t>
  </si>
  <si>
    <t xml:space="preserve">Přesun hmot procentní pro podlahy teracové lité v objektech v do 12 m</t>
  </si>
  <si>
    <t xml:space="preserve">1728190358</t>
  </si>
  <si>
    <t xml:space="preserve">776</t>
  </si>
  <si>
    <t xml:space="preserve">Podlahy povlakové</t>
  </si>
  <si>
    <t xml:space="preserve">351</t>
  </si>
  <si>
    <t xml:space="preserve">776121111</t>
  </si>
  <si>
    <t xml:space="preserve">Vodou ředitelná penetrace savého podkladu povlakových podlah ředěná v poměru 1:3</t>
  </si>
  <si>
    <t xml:space="preserve">-272426959</t>
  </si>
  <si>
    <t xml:space="preserve">352</t>
  </si>
  <si>
    <t xml:space="preserve">776211111</t>
  </si>
  <si>
    <t xml:space="preserve">Lepení textilních pásů</t>
  </si>
  <si>
    <t xml:space="preserve">2094631972</t>
  </si>
  <si>
    <t xml:space="preserve">353</t>
  </si>
  <si>
    <t xml:space="preserve">69751060</t>
  </si>
  <si>
    <t xml:space="preserve">koberec zátěžový role š 2m</t>
  </si>
  <si>
    <t xml:space="preserve">-1068356837</t>
  </si>
  <si>
    <t xml:space="preserve">39,86*1,1 'Přepočtené koeficientem množství</t>
  </si>
  <si>
    <t xml:space="preserve">354</t>
  </si>
  <si>
    <t xml:space="preserve">776411111</t>
  </si>
  <si>
    <t xml:space="preserve">Montáž obvodových soklíků výšky do 80 mm</t>
  </si>
  <si>
    <t xml:space="preserve">1171635446</t>
  </si>
  <si>
    <t xml:space="preserve">(8,081+4,932)*2-0,9-2,87</t>
  </si>
  <si>
    <t xml:space="preserve">355</t>
  </si>
  <si>
    <t xml:space="preserve">6975120R1</t>
  </si>
  <si>
    <t xml:space="preserve">sokl kobercový výšky 50 mm</t>
  </si>
  <si>
    <t xml:space="preserve">-722388232</t>
  </si>
  <si>
    <t xml:space="preserve">22,256*1,02 'Přepočtené koeficientem množství</t>
  </si>
  <si>
    <t xml:space="preserve">356</t>
  </si>
  <si>
    <t xml:space="preserve">776261111</t>
  </si>
  <si>
    <t xml:space="preserve">Lepení pásů z pryže standardním lepidlem</t>
  </si>
  <si>
    <t xml:space="preserve">-1355734269</t>
  </si>
  <si>
    <t xml:space="preserve">357</t>
  </si>
  <si>
    <t xml:space="preserve">2841024R1</t>
  </si>
  <si>
    <t xml:space="preserve">krytina podlahová kaučuková</t>
  </si>
  <si>
    <t xml:space="preserve">-2029432864</t>
  </si>
  <si>
    <t xml:space="preserve">360,08*1,1 'Přepočtené koeficientem množství</t>
  </si>
  <si>
    <t xml:space="preserve">358</t>
  </si>
  <si>
    <t xml:space="preserve">-1801115521</t>
  </si>
  <si>
    <t xml:space="preserve">m.č. 0.01a, 0.01b</t>
  </si>
  <si>
    <t xml:space="preserve">(10,766+6,941)*2-1,5-1,3-4,757</t>
  </si>
  <si>
    <t xml:space="preserve">(4,628+0,1+4,488+6,391)*2-1,5-0,9*3-7,5-1,3</t>
  </si>
  <si>
    <t xml:space="preserve">(7,161+8,161)*2-0,9</t>
  </si>
  <si>
    <t xml:space="preserve">(9,161+3,466)*2-0,9</t>
  </si>
  <si>
    <t xml:space="preserve">m.č. 1.05-1.10</t>
  </si>
  <si>
    <t xml:space="preserve">(3,91+4,932+0,6)*2-1,4</t>
  </si>
  <si>
    <t xml:space="preserve">(4,951+6,447+0,6)*2-0,9-1,4</t>
  </si>
  <si>
    <t xml:space="preserve">(4,951+7,304+0,6*2)*2-0,9*2-1,4</t>
  </si>
  <si>
    <t xml:space="preserve">(4,951+4,951)*2-0,9-2,4</t>
  </si>
  <si>
    <t xml:space="preserve">(4,951+4,005+0,6)*2-1,4-0,9-2,4</t>
  </si>
  <si>
    <t xml:space="preserve">(2,445+3,031)*2-0,9</t>
  </si>
  <si>
    <t xml:space="preserve">359</t>
  </si>
  <si>
    <t xml:space="preserve">2724514R1</t>
  </si>
  <si>
    <t xml:space="preserve">sokl MDF deska tl. 15 mm výšky 60 mm, bílá barva</t>
  </si>
  <si>
    <t xml:space="preserve">141820324</t>
  </si>
  <si>
    <t xml:space="preserve">204,027*1,02 'Přepočtené koeficientem množství</t>
  </si>
  <si>
    <t xml:space="preserve">360</t>
  </si>
  <si>
    <t xml:space="preserve">998776202</t>
  </si>
  <si>
    <t xml:space="preserve">Přesun hmot procentní pro podlahy povlakové v objektech v do 12 m</t>
  </si>
  <si>
    <t xml:space="preserve">843491221</t>
  </si>
  <si>
    <t xml:space="preserve">777</t>
  </si>
  <si>
    <t xml:space="preserve">Podlahy lité</t>
  </si>
  <si>
    <t xml:space="preserve">361</t>
  </si>
  <si>
    <t xml:space="preserve">77713110R1</t>
  </si>
  <si>
    <t xml:space="preserve">Polyuretanová vícevrstvá stěrka podlah vč. penetrace a vyrovnání</t>
  </si>
  <si>
    <t xml:space="preserve">1290832735</t>
  </si>
  <si>
    <t xml:space="preserve">362</t>
  </si>
  <si>
    <t xml:space="preserve">77713110R2</t>
  </si>
  <si>
    <t xml:space="preserve">Polyuretanová vícevrstvá stěrka antistatická podlah vč. penetrace a vyrovnání</t>
  </si>
  <si>
    <t xml:space="preserve">-1232737845</t>
  </si>
  <si>
    <t xml:space="preserve">363</t>
  </si>
  <si>
    <t xml:space="preserve">77713110R3</t>
  </si>
  <si>
    <t xml:space="preserve">Polyuretanová vícevrstvá stěrka odolná proti ropným látkám a solím podlah vč. penetrace a vyrovnání</t>
  </si>
  <si>
    <t xml:space="preserve">-340573097</t>
  </si>
  <si>
    <t xml:space="preserve">364</t>
  </si>
  <si>
    <t xml:space="preserve">77713120R2</t>
  </si>
  <si>
    <t xml:space="preserve">Polyuretanová vícevrstvá stěrka schodišťových stupňů vč. penetrace a vyrovnání</t>
  </si>
  <si>
    <t xml:space="preserve">414048322</t>
  </si>
  <si>
    <t xml:space="preserve">stupnice</t>
  </si>
  <si>
    <t xml:space="preserve">1,1*0,262*(9+9)</t>
  </si>
  <si>
    <t xml:space="preserve">podstupnice</t>
  </si>
  <si>
    <t xml:space="preserve">1,1*0,18*(10+10)</t>
  </si>
  <si>
    <t xml:space="preserve">365</t>
  </si>
  <si>
    <t xml:space="preserve">77713110R4</t>
  </si>
  <si>
    <t xml:space="preserve">Polyuretanová vícevrstvá stěrka sokl v.50 mm</t>
  </si>
  <si>
    <t xml:space="preserve">-1300550983</t>
  </si>
  <si>
    <t xml:space="preserve">m.č. 0.09+0.11+0.13+0.12</t>
  </si>
  <si>
    <t xml:space="preserve">(6,2+2,311)*2-0,9</t>
  </si>
  <si>
    <t xml:space="preserve">(5,94+2,57+0,35)*2-1,1*2-0,9*4-1,0+4,93+9,17</t>
  </si>
  <si>
    <t xml:space="preserve">(5,956+2,58)*2-0,9</t>
  </si>
  <si>
    <t xml:space="preserve">(3,13+1,235)*2-0,9</t>
  </si>
  <si>
    <t xml:space="preserve">schodiště (1.14)</t>
  </si>
  <si>
    <t xml:space="preserve">(9,17+4,93+5,04)-0,9</t>
  </si>
  <si>
    <t xml:space="preserve">m.č. 1.15+1.17</t>
  </si>
  <si>
    <t xml:space="preserve">(4,8+5,9)*2-0,9-2,6+0,3*2</t>
  </si>
  <si>
    <t xml:space="preserve">(1,585+1,945)*2-0,8</t>
  </si>
  <si>
    <t xml:space="preserve">366</t>
  </si>
  <si>
    <t xml:space="preserve">998777202</t>
  </si>
  <si>
    <t xml:space="preserve">Přesun hmot procentní pro podlahy lité v objektech v do 12 m</t>
  </si>
  <si>
    <t xml:space="preserve">87321225</t>
  </si>
  <si>
    <t xml:space="preserve">781</t>
  </si>
  <si>
    <t xml:space="preserve">Dokončovací práce - obklady</t>
  </si>
  <si>
    <t xml:space="preserve">367</t>
  </si>
  <si>
    <t xml:space="preserve">781121011</t>
  </si>
  <si>
    <t xml:space="preserve">Nátěr penetrační na stěnu</t>
  </si>
  <si>
    <t xml:space="preserve">-1456152976</t>
  </si>
  <si>
    <t xml:space="preserve">368</t>
  </si>
  <si>
    <t xml:space="preserve">781131112</t>
  </si>
  <si>
    <t xml:space="preserve">Izolace pod obklad nátěrem nebo stěrkou ve dvou vrstvách</t>
  </si>
  <si>
    <t xml:space="preserve">-1335833110</t>
  </si>
  <si>
    <t xml:space="preserve">vytažení kolem van a sprch do výšky 2200 mm</t>
  </si>
  <si>
    <t xml:space="preserve">2,2*(0,9*2+0,9)</t>
  </si>
  <si>
    <t xml:space="preserve">2,2*(0,9+0,9)</t>
  </si>
  <si>
    <t xml:space="preserve">369</t>
  </si>
  <si>
    <t xml:space="preserve">781474152</t>
  </si>
  <si>
    <t xml:space="preserve">Montáž obkladů vnitřních keramických velkoformátových hladkých do 2 ks/m2 lepených flexibilním lepidlem</t>
  </si>
  <si>
    <t xml:space="preserve">1474768173</t>
  </si>
  <si>
    <t xml:space="preserve">2,4*(1,615+1,55)*2-0,8*2,15-1,0*0,73</t>
  </si>
  <si>
    <t xml:space="preserve">m.č. 0.06</t>
  </si>
  <si>
    <t xml:space="preserve">2,4*(2,005+0,5+0,22+1,18)*2-0,9*2,15-0,8*2,15-0,9*2,15</t>
  </si>
  <si>
    <t xml:space="preserve">2,4*(0,93+1,85)*2-0,8*2,15</t>
  </si>
  <si>
    <t xml:space="preserve">2,4*(2,18+1,83)*2-0,9*2,15</t>
  </si>
  <si>
    <t xml:space="preserve">m.č. 0.07</t>
  </si>
  <si>
    <t xml:space="preserve">2,4*(1,167+0,145+1,167+0,145+0,83+1,18+0,22+0,5+0,65)*2-0,9*2,18-0,8*2,18</t>
  </si>
  <si>
    <t xml:space="preserve">2,4*(0,93+1,82)*2-0,8*2,18</t>
  </si>
  <si>
    <t xml:space="preserve">m.č. 0.08</t>
  </si>
  <si>
    <t xml:space="preserve">2,5*(3,125+1,95)*2-0,9*2,15-0,8*2,15</t>
  </si>
  <si>
    <t xml:space="preserve">2,5*(1,95+2,93+0,88)*2-0,8*2,15</t>
  </si>
  <si>
    <t xml:space="preserve">m.č. 1.11</t>
  </si>
  <si>
    <t xml:space="preserve">2,7*(1,83+2,245)*2-0,9*2,45</t>
  </si>
  <si>
    <t xml:space="preserve">m.č. 1.12</t>
  </si>
  <si>
    <t xml:space="preserve">2,7*(3,07+0,978*2+0,145)*2-0,9*2,45-0,8*2,15*2</t>
  </si>
  <si>
    <t xml:space="preserve">2,7*(0,978+1,58)*2-0,8*2,15</t>
  </si>
  <si>
    <t xml:space="preserve">m.č. 1.13</t>
  </si>
  <si>
    <t xml:space="preserve">2,7*(1,746+1,84+0,48)*2-0,9*2,45-0,8*2,15*2</t>
  </si>
  <si>
    <t xml:space="preserve">2,7*(2,169+0,93)*2-0,8*2,15</t>
  </si>
  <si>
    <t xml:space="preserve">2,7*(0,93+1,76)*2-0,8*2,15</t>
  </si>
  <si>
    <t xml:space="preserve">m.č. 1.16</t>
  </si>
  <si>
    <t xml:space="preserve">2,7*(1,905+2,03)*2-0,87*2,135*2</t>
  </si>
  <si>
    <t xml:space="preserve">2,7*(1,74+0,95*2)-0,87*2,135</t>
  </si>
  <si>
    <t xml:space="preserve">370</t>
  </si>
  <si>
    <t xml:space="preserve">5976100R1</t>
  </si>
  <si>
    <t xml:space="preserve">obklad velkoformátový keramický hladký do 2ks/m2</t>
  </si>
  <si>
    <t xml:space="preserve">712937692</t>
  </si>
  <si>
    <t xml:space="preserve">276,103*1,15 'Přepočtené koeficientem množství</t>
  </si>
  <si>
    <t xml:space="preserve">371</t>
  </si>
  <si>
    <t xml:space="preserve">998781202</t>
  </si>
  <si>
    <t xml:space="preserve">Přesun hmot procentní pro obklady keramické v objektech v do 12 m</t>
  </si>
  <si>
    <t xml:space="preserve">882856521</t>
  </si>
  <si>
    <t xml:space="preserve">783</t>
  </si>
  <si>
    <t xml:space="preserve">Dokončovací práce - nátěry</t>
  </si>
  <si>
    <t xml:space="preserve">372</t>
  </si>
  <si>
    <t xml:space="preserve">78382661R1</t>
  </si>
  <si>
    <t xml:space="preserve">Voděodolný matný nátěr stěn</t>
  </si>
  <si>
    <t xml:space="preserve">-1132346451</t>
  </si>
  <si>
    <t xml:space="preserve">0.NP (m.č. 0.04)</t>
  </si>
  <si>
    <t xml:space="preserve">1,2*(3,971+0,4+5,4+0,4+0,4+2,275+0,4)*2-1,2*(1,5*2+0,4+2,275+0,9*2+1,0+0,4*5)</t>
  </si>
  <si>
    <t xml:space="preserve">373</t>
  </si>
  <si>
    <t xml:space="preserve">783913171</t>
  </si>
  <si>
    <t xml:space="preserve">Uzavírací nátěr betonových podlah</t>
  </si>
  <si>
    <t xml:space="preserve">-1944937029</t>
  </si>
  <si>
    <t xml:space="preserve">PD001+PD002+PD003a+PD003b+PD004a+PD004b+PD005+PD011+PD012</t>
  </si>
  <si>
    <t xml:space="preserve">PD101+PD102a+PD102b+PD103+PD104+PD105+PD111</t>
  </si>
  <si>
    <t xml:space="preserve">374</t>
  </si>
  <si>
    <t xml:space="preserve">78391317R1</t>
  </si>
  <si>
    <t xml:space="preserve">Uzavírací nátěr pohledového betonu stěn a stropů</t>
  </si>
  <si>
    <t xml:space="preserve">1832248260</t>
  </si>
  <si>
    <t xml:space="preserve">stropy</t>
  </si>
  <si>
    <t xml:space="preserve">30,1+44,33+58,76+26,89-(0,4+2,275)*3,971+14,33+56,75+16,61+3,85+15,37</t>
  </si>
  <si>
    <t xml:space="preserve">6,64+39,86+19,22+31,85+35,78+24,51+19,94+11,58+24,28+3,33</t>
  </si>
  <si>
    <t xml:space="preserve">stěny</t>
  </si>
  <si>
    <t xml:space="preserve">3,13*18,74</t>
  </si>
  <si>
    <t xml:space="preserve">3,13*0,4*3+2,6*0,4*2+2,6*0,4*2</t>
  </si>
  <si>
    <t xml:space="preserve">3,13*(6,2+2,58)</t>
  </si>
  <si>
    <t xml:space="preserve">3,13*(3,466*2+9,161)</t>
  </si>
  <si>
    <t xml:space="preserve">3,45*9,19+3,13*0,2*2</t>
  </si>
  <si>
    <t xml:space="preserve">3,15*1,3*2+3,15*1,74</t>
  </si>
  <si>
    <t xml:space="preserve">1,95*(5,603+0,25+2,215)*2+0,25*(2,215+5,603)</t>
  </si>
  <si>
    <t xml:space="preserve">14,6*2+0,25*(1,12+0,52)+0,25*14,88</t>
  </si>
  <si>
    <t xml:space="preserve">784</t>
  </si>
  <si>
    <t xml:space="preserve">Dokončovací práce - malby</t>
  </si>
  <si>
    <t xml:space="preserve">375</t>
  </si>
  <si>
    <t xml:space="preserve">784181101</t>
  </si>
  <si>
    <t xml:space="preserve">Základní akrylátová jednonásobná penetrace podkladu v místnostech výšky do 3,80m</t>
  </si>
  <si>
    <t xml:space="preserve">1886805450</t>
  </si>
  <si>
    <t xml:space="preserve">omítky na zdivu</t>
  </si>
  <si>
    <t xml:space="preserve">935,587</t>
  </si>
  <si>
    <t xml:space="preserve">376</t>
  </si>
  <si>
    <t xml:space="preserve">784221101</t>
  </si>
  <si>
    <t xml:space="preserve">Dvojnásobné bílé malby ze směsí za sucha dobře otěruvzdorných v místnostech do 3,80 m</t>
  </si>
  <si>
    <t xml:space="preserve">-1813755955</t>
  </si>
  <si>
    <t xml:space="preserve">omítky</t>
  </si>
  <si>
    <t xml:space="preserve">SDK příčka</t>
  </si>
  <si>
    <t xml:space="preserve">9,138*2</t>
  </si>
  <si>
    <t xml:space="preserve">789</t>
  </si>
  <si>
    <t xml:space="preserve">Povrchové úpravy ocelových konstrukcí</t>
  </si>
  <si>
    <t xml:space="preserve">377</t>
  </si>
  <si>
    <t xml:space="preserve">78922111R1</t>
  </si>
  <si>
    <t xml:space="preserve">Provedení otryskání ocelových konstrukcí vč. žárového zinkování</t>
  </si>
  <si>
    <t xml:space="preserve">34231044</t>
  </si>
  <si>
    <t xml:space="preserve">překlad PR.06</t>
  </si>
  <si>
    <t xml:space="preserve">UPE 120 - 0,46m2/m</t>
  </si>
  <si>
    <t xml:space="preserve">(4,65+2,4)*0,46</t>
  </si>
  <si>
    <t xml:space="preserve">jackel 60/60/4 - 0,226m2/m</t>
  </si>
  <si>
    <t xml:space="preserve">2*2,6*0,226</t>
  </si>
  <si>
    <t xml:space="preserve">HEB100 - 0,567m2/m</t>
  </si>
  <si>
    <t xml:space="preserve">3,15*2*0,567</t>
  </si>
  <si>
    <t xml:space="preserve">jackel 150/100/8 - 0,466m2/m</t>
  </si>
  <si>
    <t xml:space="preserve">3,1*2*0,466</t>
  </si>
  <si>
    <t xml:space="preserve">SO 02 - Parter a drobná architektura</t>
  </si>
  <si>
    <t xml:space="preserve">OST - Drobná architektura, prvky v exteriéru</t>
  </si>
  <si>
    <t xml:space="preserve">OST</t>
  </si>
  <si>
    <t xml:space="preserve">Drobná architektura, prvky v exteriéru</t>
  </si>
  <si>
    <t xml:space="preserve">805-R-DA.01</t>
  </si>
  <si>
    <t xml:space="preserve">Vlajkový stožár</t>
  </si>
  <si>
    <t xml:space="preserve">512</t>
  </si>
  <si>
    <t xml:space="preserve">1577163292</t>
  </si>
  <si>
    <t xml:space="preserve">Poznámka k položce:_x005F_x000d_
Ocelový stožár výšky 6m, TK 152x6, včetně kladky s ocelovým lankem pro vyvěšení vlajky, pozinkováno, opatřeno barvou antracit, přesný odstín dle výběru architekta, železobetonový základ viz. statická část</t>
  </si>
  <si>
    <t xml:space="preserve">805-R-DA.11</t>
  </si>
  <si>
    <t xml:space="preserve">Poklop retenční nádrže</t>
  </si>
  <si>
    <t xml:space="preserve">110705741</t>
  </si>
  <si>
    <t xml:space="preserve">Poznámka k položce:_x005F_x000d_
Ocelový poklop 800x1000mm, barevnost antracit, přesný odstín dle výběru architekta, kotvený k železobetonové konstrukci retenční nádrže, uzamykatelný</t>
  </si>
  <si>
    <t xml:space="preserve">805-R-DA.12</t>
  </si>
  <si>
    <t xml:space="preserve">Ocelový žebřík</t>
  </si>
  <si>
    <t xml:space="preserve">727388349</t>
  </si>
  <si>
    <t xml:space="preserve">Poznámka k položce:_x005F_x000d_
Žebřík pro vstup do retenční nádrže, výška 1,75m_x005F_x000d_
Štěříny z ocelových válcovaných L profilů 50x50x4mm, stupadla 30x30x3 mm, pozinkováno, kotveno k železobetonové konstrukci retenční nádrže</t>
  </si>
  <si>
    <t xml:space="preserve">805-R-DA.21</t>
  </si>
  <si>
    <t xml:space="preserve">Zámečnická konstrukce ocelových dvířek </t>
  </si>
  <si>
    <t xml:space="preserve">76916651</t>
  </si>
  <si>
    <t xml:space="preserve">Poznámka k položce:_x005F_x000d_
Hliníkový plech tl. 2 mm na systémové podkonstrukci s dvířky 600x600mm před RIS, uzavíratelnými na šestihran,  opatřeno barvou antracit, přesný odstín dle výběru architekta (rozměr dvířek bude upraven dle dvířek RIS – skrytá) </t>
  </si>
  <si>
    <t xml:space="preserve">805-R-DA.22</t>
  </si>
  <si>
    <t xml:space="preserve">Oplechování pilířku</t>
  </si>
  <si>
    <t xml:space="preserve">1960523696</t>
  </si>
  <si>
    <t xml:space="preserve">Poznámka k položce:_x005F_x000d_
Hliníkový plech tl. 2 mm,  střecha pilířku 400x1000 mm, spád 5%, opatřeno barvou antracit, přesný odstín dle výběru architekta</t>
  </si>
  <si>
    <t xml:space="preserve">SO 03 - Krajinářské úpravy</t>
  </si>
  <si>
    <t xml:space="preserve">    01 - PŘÍPRAVA VEGETAČNÍHO SOUVRSTÍ - ATRIUM</t>
  </si>
  <si>
    <t xml:space="preserve">    02 - VÝSADBA DŘEVIN</t>
  </si>
  <si>
    <t xml:space="preserve">    03 - ZÁHONOVÁ VÝSADBA TRVALEK, TRAVIN A CIBULOVIN</t>
  </si>
  <si>
    <t xml:space="preserve">    04 - PŘÍPRAVA VEGETAČNÍHO SOUVRSTÍ - EXTENZIVNÍ ZELENÁ STŘECHA</t>
  </si>
  <si>
    <t xml:space="preserve">    05 - ZALOŽENÍ EXTENZIVNÍ STŘECHY</t>
  </si>
  <si>
    <t xml:space="preserve">    06 - ŠLAPÁKY</t>
  </si>
  <si>
    <t xml:space="preserve">    07 - MOBILIÁŘ</t>
  </si>
  <si>
    <t xml:space="preserve">    08 - VEDLEJŠÍ ROZPOČTOVÉ NÁKLADY</t>
  </si>
  <si>
    <t xml:space="preserve">01</t>
  </si>
  <si>
    <t xml:space="preserve">PŘÍPRAVA VEGETAČNÍHO SOUVRSTÍ - ATRIUM</t>
  </si>
  <si>
    <t xml:space="preserve">Tyto položky nejsou součástí výběrového řízení</t>
  </si>
  <si>
    <t xml:space="preserve">1386108799</t>
  </si>
  <si>
    <t xml:space="preserve">-965695002</t>
  </si>
  <si>
    <t xml:space="preserve">-363075258</t>
  </si>
  <si>
    <t xml:space="preserve">-1090993835</t>
  </si>
  <si>
    <t xml:space="preserve">538584181</t>
  </si>
  <si>
    <t xml:space="preserve">957983734</t>
  </si>
  <si>
    <t xml:space="preserve">-857573556</t>
  </si>
  <si>
    <t xml:space="preserve">263594145</t>
  </si>
  <si>
    <t xml:space="preserve">1068784702</t>
  </si>
  <si>
    <t xml:space="preserve">1929546177</t>
  </si>
  <si>
    <t xml:space="preserve">880271975</t>
  </si>
  <si>
    <t xml:space="preserve">-561144323</t>
  </si>
  <si>
    <t xml:space="preserve">60949541</t>
  </si>
  <si>
    <t xml:space="preserve">1225796170</t>
  </si>
  <si>
    <t xml:space="preserve">-489807243</t>
  </si>
  <si>
    <t xml:space="preserve">1369232816</t>
  </si>
  <si>
    <t xml:space="preserve">-1655680039</t>
  </si>
  <si>
    <t xml:space="preserve">02</t>
  </si>
  <si>
    <t xml:space="preserve">VÝSADBA DŘEVIN</t>
  </si>
  <si>
    <t xml:space="preserve">-120312862</t>
  </si>
  <si>
    <t xml:space="preserve">-1779653367</t>
  </si>
  <si>
    <t xml:space="preserve">268875423</t>
  </si>
  <si>
    <t xml:space="preserve">189763743</t>
  </si>
  <si>
    <t xml:space="preserve">1493385926</t>
  </si>
  <si>
    <t xml:space="preserve">157928215</t>
  </si>
  <si>
    <t xml:space="preserve">1521951340</t>
  </si>
  <si>
    <t xml:space="preserve">-149316563</t>
  </si>
  <si>
    <t xml:space="preserve">25794904</t>
  </si>
  <si>
    <t xml:space="preserve">823633325</t>
  </si>
  <si>
    <t xml:space="preserve">03</t>
  </si>
  <si>
    <t xml:space="preserve">ZÁHONOVÁ VÝSADBA TRVALEK, TRAVIN A CIBULOVIN</t>
  </si>
  <si>
    <t xml:space="preserve">-509788186</t>
  </si>
  <si>
    <t xml:space="preserve">-1364007562</t>
  </si>
  <si>
    <t xml:space="preserve">-691353218</t>
  </si>
  <si>
    <t xml:space="preserve">1860953758</t>
  </si>
  <si>
    <t xml:space="preserve">-649935565</t>
  </si>
  <si>
    <t xml:space="preserve">-108837399</t>
  </si>
  <si>
    <t xml:space="preserve">292552399</t>
  </si>
  <si>
    <t xml:space="preserve">-1774613960</t>
  </si>
  <si>
    <t xml:space="preserve">740852438</t>
  </si>
  <si>
    <t xml:space="preserve">-387900440</t>
  </si>
  <si>
    <t xml:space="preserve">-101462411</t>
  </si>
  <si>
    <t xml:space="preserve">-1759921798</t>
  </si>
  <si>
    <t xml:space="preserve">-163240583</t>
  </si>
  <si>
    <t xml:space="preserve">1750787507</t>
  </si>
  <si>
    <t xml:space="preserve">-1556298696</t>
  </si>
  <si>
    <t xml:space="preserve">-1978105618</t>
  </si>
  <si>
    <t xml:space="preserve">-1895102719</t>
  </si>
  <si>
    <t xml:space="preserve">1434667805</t>
  </si>
  <si>
    <t xml:space="preserve">452505744</t>
  </si>
  <si>
    <t xml:space="preserve">1515350411</t>
  </si>
  <si>
    <t xml:space="preserve">1357628194</t>
  </si>
  <si>
    <t xml:space="preserve">-386054217</t>
  </si>
  <si>
    <t xml:space="preserve">04</t>
  </si>
  <si>
    <t xml:space="preserve">PŘÍPRAVA VEGETAČNÍHO SOUVRSTÍ - EXTENZIVNÍ ZELENÁ STŘECHA</t>
  </si>
  <si>
    <t xml:space="preserve">315645448</t>
  </si>
  <si>
    <t xml:space="preserve">-426774526</t>
  </si>
  <si>
    <t xml:space="preserve">329104155</t>
  </si>
  <si>
    <t xml:space="preserve">-1066785778</t>
  </si>
  <si>
    <t xml:space="preserve">-2097204448</t>
  </si>
  <si>
    <t xml:space="preserve">-913325885</t>
  </si>
  <si>
    <t xml:space="preserve">-1513178689</t>
  </si>
  <si>
    <t xml:space="preserve">2007018118</t>
  </si>
  <si>
    <t xml:space="preserve">1739668521</t>
  </si>
  <si>
    <t xml:space="preserve">801444325</t>
  </si>
  <si>
    <t xml:space="preserve">1752702816</t>
  </si>
  <si>
    <t xml:space="preserve">-1074890035</t>
  </si>
  <si>
    <t xml:space="preserve">1919884932</t>
  </si>
  <si>
    <t xml:space="preserve">-1870541057</t>
  </si>
  <si>
    <t xml:space="preserve">-916475227</t>
  </si>
  <si>
    <t xml:space="preserve">-752260125</t>
  </si>
  <si>
    <t xml:space="preserve">05</t>
  </si>
  <si>
    <t xml:space="preserve">ZALOŽENÍ EXTENZIVNÍ STŘECHY</t>
  </si>
  <si>
    <t xml:space="preserve">-571768290</t>
  </si>
  <si>
    <t xml:space="preserve">1650878926</t>
  </si>
  <si>
    <t xml:space="preserve">1237547070</t>
  </si>
  <si>
    <t xml:space="preserve">242573718</t>
  </si>
  <si>
    <t xml:space="preserve">-463254223</t>
  </si>
  <si>
    <t xml:space="preserve">-39948951</t>
  </si>
  <si>
    <t xml:space="preserve">06</t>
  </si>
  <si>
    <t xml:space="preserve">ŠLAPÁKY</t>
  </si>
  <si>
    <t xml:space="preserve">1624498005</t>
  </si>
  <si>
    <t xml:space="preserve">-1975132675</t>
  </si>
  <si>
    <t xml:space="preserve">1925565096</t>
  </si>
  <si>
    <t xml:space="preserve">1404129160</t>
  </si>
  <si>
    <t xml:space="preserve">07</t>
  </si>
  <si>
    <t xml:space="preserve">MOBILIÁŘ</t>
  </si>
  <si>
    <t xml:space="preserve">-20376865</t>
  </si>
  <si>
    <t xml:space="preserve">550206353</t>
  </si>
  <si>
    <t xml:space="preserve">-731551597</t>
  </si>
  <si>
    <t xml:space="preserve">1677396628</t>
  </si>
  <si>
    <t xml:space="preserve">08</t>
  </si>
  <si>
    <t xml:space="preserve">VEDLEJŠÍ ROZPOČTOVÉ NÁKLADY</t>
  </si>
  <si>
    <t xml:space="preserve">1464139091</t>
  </si>
  <si>
    <t xml:space="preserve">SO 05 - Komunikace a parkovací plochy</t>
  </si>
  <si>
    <t xml:space="preserve">    5 - Komunikace pozemní</t>
  </si>
  <si>
    <t xml:space="preserve">89647730</t>
  </si>
  <si>
    <t xml:space="preserve">K.01</t>
  </si>
  <si>
    <t xml:space="preserve">95,7</t>
  </si>
  <si>
    <t xml:space="preserve">K.02</t>
  </si>
  <si>
    <t xml:space="preserve">52,2+10,9</t>
  </si>
  <si>
    <t xml:space="preserve">K.03</t>
  </si>
  <si>
    <t xml:space="preserve">2,95*20,1</t>
  </si>
  <si>
    <t xml:space="preserve">K.11</t>
  </si>
  <si>
    <t xml:space="preserve">123,0</t>
  </si>
  <si>
    <t xml:space="preserve">K.12</t>
  </si>
  <si>
    <t xml:space="preserve">33,8</t>
  </si>
  <si>
    <t xml:space="preserve">K.13</t>
  </si>
  <si>
    <t xml:space="preserve">26,3*5,0</t>
  </si>
  <si>
    <t xml:space="preserve">Komunikace pozemní</t>
  </si>
  <si>
    <t xml:space="preserve">59621111R1</t>
  </si>
  <si>
    <t xml:space="preserve">Kladení cihelné dlažby komunikací pro pěší tl do 60 mm s ložem z kameniva drceného tl. do 40 mm</t>
  </si>
  <si>
    <t xml:space="preserve">1674775347</t>
  </si>
  <si>
    <t xml:space="preserve">5963110R1</t>
  </si>
  <si>
    <t xml:space="preserve">dlažba cihelná tl. 52 mm</t>
  </si>
  <si>
    <t xml:space="preserve">-889723010</t>
  </si>
  <si>
    <t xml:space="preserve">95,7*1,02 'Přepočtené koeficientem množství</t>
  </si>
  <si>
    <t xml:space="preserve">564851111</t>
  </si>
  <si>
    <t xml:space="preserve">Podklad ze štěrkodrtě ŠD tl 150 mm</t>
  </si>
  <si>
    <t xml:space="preserve">583794613</t>
  </si>
  <si>
    <t xml:space="preserve">591441111</t>
  </si>
  <si>
    <t xml:space="preserve">Kladení dlažby z mozaiky jednobarevné komunikací pro pěší lože z MC tl. 40 mm s vyplněním spár</t>
  </si>
  <si>
    <t xml:space="preserve">1035913594</t>
  </si>
  <si>
    <t xml:space="preserve">58381004</t>
  </si>
  <si>
    <t xml:space="preserve">kostka dlažební mozaika žula 4/6</t>
  </si>
  <si>
    <t xml:space="preserve">-1064324505</t>
  </si>
  <si>
    <t xml:space="preserve">63,1*1,02 'Přepočtené koeficientem množství</t>
  </si>
  <si>
    <t xml:space="preserve">1990262551</t>
  </si>
  <si>
    <t xml:space="preserve">577134131</t>
  </si>
  <si>
    <t xml:space="preserve">Asfaltový beton vrstva obrusná ACO 11 (ABS) tř. I tl 40 mm š do 3 m z modifikovaného asfaltu</t>
  </si>
  <si>
    <t xml:space="preserve">-165896234</t>
  </si>
  <si>
    <t xml:space="preserve">573211107</t>
  </si>
  <si>
    <t xml:space="preserve">Postřik živičný spojovací z asfaltu v množství 0,30 kg/m2</t>
  </si>
  <si>
    <t xml:space="preserve">-1247421413</t>
  </si>
  <si>
    <t xml:space="preserve">565145111</t>
  </si>
  <si>
    <t xml:space="preserve">Asfaltový beton vrstva podkladní ACP 16 (obalované kamenivo OKS) tl 60 mm š do 3 m</t>
  </si>
  <si>
    <t xml:space="preserve">-2143427678</t>
  </si>
  <si>
    <t xml:space="preserve">573111112</t>
  </si>
  <si>
    <t xml:space="preserve">Postřik živičný infiltrační s posypem z asfaltu množství 1 kg/m2</t>
  </si>
  <si>
    <t xml:space="preserve">525526826</t>
  </si>
  <si>
    <t xml:space="preserve">567120114</t>
  </si>
  <si>
    <t xml:space="preserve">Podklad ze směsi stmelené cementem SC C 1,5/2,0 (SC II) tl 150 mm</t>
  </si>
  <si>
    <t xml:space="preserve">-862292737</t>
  </si>
  <si>
    <t xml:space="preserve">564861111</t>
  </si>
  <si>
    <t xml:space="preserve">Podklad ze štěrkodrtě ŠD tl 200 mm</t>
  </si>
  <si>
    <t xml:space="preserve">1941743618</t>
  </si>
  <si>
    <t xml:space="preserve">57233111R1</t>
  </si>
  <si>
    <t xml:space="preserve">Vyspravení krytu komunikací obalovaným kamenivem tl. do 50 mm</t>
  </si>
  <si>
    <t xml:space="preserve">520613859</t>
  </si>
  <si>
    <t xml:space="preserve">areálová komunikace stávající</t>
  </si>
  <si>
    <t xml:space="preserve">167,0</t>
  </si>
  <si>
    <t xml:space="preserve">591241111</t>
  </si>
  <si>
    <t xml:space="preserve">Kladení dlažby z kostek s provedením lože do tl. 50 mm, s vyplněním spár, lože z cementové malty</t>
  </si>
  <si>
    <t xml:space="preserve">440596878</t>
  </si>
  <si>
    <t xml:space="preserve">58381007</t>
  </si>
  <si>
    <t xml:space="preserve">kostka dlažební žula drobná 8/10</t>
  </si>
  <si>
    <t xml:space="preserve">-25305769</t>
  </si>
  <si>
    <t xml:space="preserve">33,8*1,02 'Přepočtené koeficientem množství</t>
  </si>
  <si>
    <t xml:space="preserve">567123114</t>
  </si>
  <si>
    <t xml:space="preserve">Podklad ze směsi stmelené cementem SC C 5/6 (KSC II) tl 150 mm</t>
  </si>
  <si>
    <t xml:space="preserve">1627002303</t>
  </si>
  <si>
    <t xml:space="preserve">-751508958</t>
  </si>
  <si>
    <t xml:space="preserve">596412212</t>
  </si>
  <si>
    <t xml:space="preserve">Kladení dlažby z betonových vegetačních dlaždic s ložem z kameniva drceného tl. do 50 mm, s vyplněním spár a vegetačních otvorů tl. 80 mm, pro plochy přes 100 do 300 m2</t>
  </si>
  <si>
    <t xml:space="preserve">-1627594419</t>
  </si>
  <si>
    <t xml:space="preserve">5924601R1</t>
  </si>
  <si>
    <t xml:space="preserve">zatravňovací betonová dlažba 270x120x80 mm, šedá, spáry 30 mm</t>
  </si>
  <si>
    <t xml:space="preserve">1975232911</t>
  </si>
  <si>
    <t xml:space="preserve">131,5*1,02 'Přepočtené koeficientem množství</t>
  </si>
  <si>
    <t xml:space="preserve">564962111</t>
  </si>
  <si>
    <t xml:space="preserve">Podklad z mechanicky zpevněného kameniva MZK tl 200 mm</t>
  </si>
  <si>
    <t xml:space="preserve">-1444815418</t>
  </si>
  <si>
    <t xml:space="preserve">-1435268102</t>
  </si>
  <si>
    <t xml:space="preserve">596811121</t>
  </si>
  <si>
    <t xml:space="preserve">Kladení betonové dlažby komunikací</t>
  </si>
  <si>
    <t xml:space="preserve">-1113313039</t>
  </si>
  <si>
    <t xml:space="preserve">K.03 (pouze lokální podložení terasových hranolů)</t>
  </si>
  <si>
    <t xml:space="preserve">2,95*20,1/3</t>
  </si>
  <si>
    <t xml:space="preserve">5924800R1</t>
  </si>
  <si>
    <t xml:space="preserve">dlažba plošná betonová 300x300x30 mm</t>
  </si>
  <si>
    <t xml:space="preserve">-1151335187</t>
  </si>
  <si>
    <t xml:space="preserve">19,765*1,02 'Přepočtené koeficientem množství</t>
  </si>
  <si>
    <t xml:space="preserve">564750111</t>
  </si>
  <si>
    <t xml:space="preserve">Podklad z kameniva hrubého drceného vel. 8-32 mm tl 150 mm</t>
  </si>
  <si>
    <t xml:space="preserve">1444916512</t>
  </si>
  <si>
    <t xml:space="preserve">916231113</t>
  </si>
  <si>
    <t xml:space="preserve">Osazení chodníkového obrubníku betonového ležatého s boční opěrou do lože z betonu prostého</t>
  </si>
  <si>
    <t xml:space="preserve">148063301</t>
  </si>
  <si>
    <t xml:space="preserve">4,1</t>
  </si>
  <si>
    <t xml:space="preserve">59217023</t>
  </si>
  <si>
    <t xml:space="preserve">obrubník betonový chodníkový 1000x150x250mm</t>
  </si>
  <si>
    <t xml:space="preserve">784799086</t>
  </si>
  <si>
    <t xml:space="preserve">4,1*1,02 'Přepočtené koeficientem množství</t>
  </si>
  <si>
    <t xml:space="preserve">916231213</t>
  </si>
  <si>
    <t xml:space="preserve">Osazení chodníkového obrubníku betonového stojatého s boční opěrou do lože z betonu prostého</t>
  </si>
  <si>
    <t xml:space="preserve">-1639192445</t>
  </si>
  <si>
    <t xml:space="preserve">20,1</t>
  </si>
  <si>
    <t xml:space="preserve">4,5+18,08+6,1</t>
  </si>
  <si>
    <t xml:space="preserve">8,7+3,1</t>
  </si>
  <si>
    <t xml:space="preserve">5,1*2+26,3</t>
  </si>
  <si>
    <t xml:space="preserve">139790151</t>
  </si>
  <si>
    <t xml:space="preserve">97,08*1,02 'Přepočtené koeficientem množství</t>
  </si>
  <si>
    <t xml:space="preserve">91623121R1</t>
  </si>
  <si>
    <t xml:space="preserve">Osazení obrubníku ocelového do lože z betonu prostého</t>
  </si>
  <si>
    <t xml:space="preserve">695838891</t>
  </si>
  <si>
    <t xml:space="preserve">5,1+4,6</t>
  </si>
  <si>
    <t xml:space="preserve">34,3+14,2+7,24*2</t>
  </si>
  <si>
    <t xml:space="preserve">1301035R1</t>
  </si>
  <si>
    <t xml:space="preserve">ocel pásová tl. 10 mm výšky 250 mm</t>
  </si>
  <si>
    <t xml:space="preserve">1426827124</t>
  </si>
  <si>
    <t xml:space="preserve">919732211</t>
  </si>
  <si>
    <t xml:space="preserve">Styčná spára napojení nového živičného povrchu na stávající za tepla š 15 mm hl 25 mm s prořezáním</t>
  </si>
  <si>
    <t xml:space="preserve">-1085914370</t>
  </si>
  <si>
    <t xml:space="preserve">napojení stávající/nový asfalt</t>
  </si>
  <si>
    <t xml:space="preserve">15,3</t>
  </si>
  <si>
    <t xml:space="preserve">998223011</t>
  </si>
  <si>
    <t xml:space="preserve">Přesun hmot pro pozemní komunikace s krytem dlážděným</t>
  </si>
  <si>
    <t xml:space="preserve">1839016979</t>
  </si>
  <si>
    <t xml:space="preserve">762951003</t>
  </si>
  <si>
    <t xml:space="preserve">Montáž podkladního roštu terasy z plných profilů osové vzdálenosti podpěrpřes 420 do 550 mm</t>
  </si>
  <si>
    <t xml:space="preserve">-1590505803</t>
  </si>
  <si>
    <t xml:space="preserve">2,95*20,1+0,2*(4,757+1,4+7,5)</t>
  </si>
  <si>
    <t xml:space="preserve">6119814R1</t>
  </si>
  <si>
    <t xml:space="preserve">terasový hranol 88x88 mm</t>
  </si>
  <si>
    <t xml:space="preserve">1560038157</t>
  </si>
  <si>
    <t xml:space="preserve">62,026*2,7 'Přepočtené koeficientem množství</t>
  </si>
  <si>
    <t xml:space="preserve">-2066369370</t>
  </si>
  <si>
    <t xml:space="preserve">6119814R2</t>
  </si>
  <si>
    <t xml:space="preserve">terasový hranol 42x68 mm</t>
  </si>
  <si>
    <t xml:space="preserve">-2081905890</t>
  </si>
  <si>
    <t xml:space="preserve">76295200R1</t>
  </si>
  <si>
    <t xml:space="preserve">Montáž teras z prken š do 150 mm z dřevin měkkých šroubovaných vč. povrchové úpravy</t>
  </si>
  <si>
    <t xml:space="preserve">-2035823202</t>
  </si>
  <si>
    <t xml:space="preserve">61198150</t>
  </si>
  <si>
    <t xml:space="preserve">prkna terasová tl. 26 mm</t>
  </si>
  <si>
    <t xml:space="preserve">360060341</t>
  </si>
  <si>
    <t xml:space="preserve">62,026*1,08 'Přepočtené koeficientem množství</t>
  </si>
  <si>
    <t xml:space="preserve">76295210R1</t>
  </si>
  <si>
    <t xml:space="preserve">Čelní kryt terasy</t>
  </si>
  <si>
    <t xml:space="preserve">-442875706</t>
  </si>
  <si>
    <t xml:space="preserve">20,1+2,95*2</t>
  </si>
  <si>
    <t xml:space="preserve">998762101</t>
  </si>
  <si>
    <t xml:space="preserve">Přesun hmot tonážní pro kce tesařské v objektech v do 6 m</t>
  </si>
  <si>
    <t xml:space="preserve">-536640576</t>
  </si>
  <si>
    <t xml:space="preserve"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</si>
  <si>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</si>
  <si>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</si>
  <si>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</si>
  <si>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</si>
  <si>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</si>
  <si>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VRN1</t>
  </si>
  <si>
    <t xml:space="preserve">Průzkumné, geodetické a projektové práce</t>
  </si>
  <si>
    <t xml:space="preserve">010001000</t>
  </si>
  <si>
    <t xml:space="preserve">1024</t>
  </si>
  <si>
    <t xml:space="preserve">-1750011751</t>
  </si>
  <si>
    <t xml:space="preserve">VRN2</t>
  </si>
  <si>
    <t xml:space="preserve">Příprava staveniště</t>
  </si>
  <si>
    <t xml:space="preserve">020001000</t>
  </si>
  <si>
    <t xml:space="preserve">-1075533576</t>
  </si>
  <si>
    <t xml:space="preserve">VRN3</t>
  </si>
  <si>
    <t xml:space="preserve">Zařízení staveniště</t>
  </si>
  <si>
    <t xml:space="preserve">030001000</t>
  </si>
  <si>
    <t xml:space="preserve">-1541694656</t>
  </si>
  <si>
    <t xml:space="preserve">VRN4</t>
  </si>
  <si>
    <t xml:space="preserve">Inženýrská činnost</t>
  </si>
  <si>
    <t xml:space="preserve">045002000</t>
  </si>
  <si>
    <t xml:space="preserve">Kompletační a koordinační činnost</t>
  </si>
  <si>
    <t xml:space="preserve">1671243054</t>
  </si>
  <si>
    <t xml:space="preserve">VRN7</t>
  </si>
  <si>
    <t xml:space="preserve">Provozní vlivy</t>
  </si>
  <si>
    <t xml:space="preserve">070001000</t>
  </si>
  <si>
    <t xml:space="preserve">-1826611226</t>
  </si>
  <si>
    <t xml:space="preserve">SEZNAM FIGUR</t>
  </si>
  <si>
    <t xml:space="preserve">Výměra</t>
  </si>
  <si>
    <t xml:space="preserve"> SO 01</t>
  </si>
  <si>
    <t xml:space="preserve">Použití figury:</t>
  </si>
  <si>
    <t xml:space="preserve">30,1+44,33</t>
  </si>
  <si>
    <t xml:space="preserve">56,75+31,75</t>
  </si>
  <si>
    <t xml:space="preserve">14,33+16,61+15,37</t>
  </si>
  <si>
    <t xml:space="preserve">4,11+9,75+7,05+5,2</t>
  </si>
  <si>
    <t xml:space="preserve">19,22+31,85+35,78+24,51+19,94+7,09</t>
  </si>
  <si>
    <t xml:space="preserve">24,28+3,33</t>
  </si>
  <si>
    <t xml:space="preserve">5,603*1,965</t>
  </si>
  <si>
    <t xml:space="preserve">19,02*19,02-5,4*6,15</t>
  </si>
  <si>
    <t xml:space="preserve">4,65*5,4</t>
  </si>
  <si>
    <t xml:space="preserve">ST201</t>
  </si>
  <si>
    <t xml:space="preserve">ST202</t>
  </si>
  <si>
    <t xml:space="preserve">(4,65-0,12*2)*(5,4-0,12*2)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</si>
</sst>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#,##0.00"/>
    <numFmt numFmtId="166" formatCode="#,##0.00%"/>
    <numFmt numFmtId="167" formatCode="General"/>
    <numFmt numFmtId="168" formatCode="dd\.mm\.yyyy"/>
    <numFmt numFmtId="169" formatCode="#,##0.00000"/>
    <numFmt numFmtId="170" formatCode="@"/>
    <numFmt numFmtId="171" formatCode="#,##0.000"/>
  </numFmts>
  <fonts count="44">
    <font>
      <sz val="8"/>
      <name val="Arial CE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2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80008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000000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0000A8"/>
      <name val="Arial CE"/>
      <family val="0"/>
      <charset val="1"/>
    </font>
    <font>
      <i val="true"/>
      <sz val="7"/>
      <color rgb="FF969696"/>
      <name val="Arial CE"/>
      <family val="0"/>
      <charset val="1"/>
    </font>
    <font>
      <i val="true"/>
      <sz val="9"/>
      <name val="Arial CE"/>
      <family val="0"/>
      <charset val="1"/>
    </font>
    <font>
      <b val="true"/>
      <sz val="9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  <fill>
      <patternFill patternType="solid">
        <fgColor rgb="FFFFFF00"/>
        <bgColor rgb="FFFFFF0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2" fillId="3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5" fillId="4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2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24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4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4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2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0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0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3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2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6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1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4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5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1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15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42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15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70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3" fillId="0" borderId="1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3" fillId="0" borderId="2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3" fillId="0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43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65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66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67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68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69.png"/>
</Relationships>
</file>

<file path=xl/drawings/_rels/drawing6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70.png"/>
</Relationships>
</file>

<file path=xl/drawings/_rels/drawing7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71.png"/>
</Relationships>
</file>

<file path=xl/drawings/_rels/drawing8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7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122400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122400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122760</xdr:rowOff>
    </xdr:to>
    <xdr:pic>
      <xdr:nvPicPr>
        <xdr:cNvPr id="2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122760</xdr:rowOff>
    </xdr:to>
    <xdr:pic>
      <xdr:nvPicPr>
        <xdr:cNvPr id="3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122400</xdr:rowOff>
    </xdr:to>
    <xdr:pic>
      <xdr:nvPicPr>
        <xdr:cNvPr id="4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122400</xdr:rowOff>
    </xdr:to>
    <xdr:pic>
      <xdr:nvPicPr>
        <xdr:cNvPr id="5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284760</xdr:colOff>
      <xdr:row>1</xdr:row>
      <xdr:rowOff>122400</xdr:rowOff>
    </xdr:to>
    <xdr:pic>
      <xdr:nvPicPr>
        <xdr:cNvPr id="6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4760" cy="2847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142200</xdr:rowOff>
    </xdr:to>
    <xdr:pic>
      <xdr:nvPicPr>
        <xdr:cNvPr id="7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CM10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R38" activeCellId="0" sqref="AR38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S4" s="3" t="s">
        <v>10</v>
      </c>
    </row>
    <row r="5" customFormat="false" ht="12" hidden="false" customHeight="true" outlineLevel="0" collapsed="false">
      <c r="B5" s="6"/>
      <c r="D5" s="9" t="s">
        <v>11</v>
      </c>
      <c r="K5" s="10" t="s">
        <v>12</v>
      </c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R5" s="6"/>
      <c r="BS5" s="3" t="s">
        <v>5</v>
      </c>
    </row>
    <row r="6" customFormat="false" ht="36.95" hidden="false" customHeight="true" outlineLevel="0" collapsed="false">
      <c r="B6" s="6"/>
      <c r="D6" s="11" t="s">
        <v>13</v>
      </c>
      <c r="K6" s="12" t="s">
        <v>14</v>
      </c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R6" s="6"/>
      <c r="BS6" s="3" t="s">
        <v>5</v>
      </c>
    </row>
    <row r="7" customFormat="false" ht="12" hidden="false" customHeight="true" outlineLevel="0" collapsed="false">
      <c r="B7" s="6"/>
      <c r="D7" s="13" t="s">
        <v>15</v>
      </c>
      <c r="K7" s="14" t="s">
        <v>16</v>
      </c>
      <c r="AK7" s="13" t="s">
        <v>17</v>
      </c>
      <c r="AN7" s="14"/>
      <c r="AR7" s="6"/>
      <c r="BS7" s="3" t="s">
        <v>5</v>
      </c>
    </row>
    <row r="8" customFormat="false" ht="12" hidden="false" customHeight="true" outlineLevel="0" collapsed="false">
      <c r="B8" s="6"/>
      <c r="D8" s="13" t="s">
        <v>18</v>
      </c>
      <c r="K8" s="14" t="s">
        <v>19</v>
      </c>
      <c r="AK8" s="13" t="s">
        <v>20</v>
      </c>
      <c r="AN8" s="14" t="s">
        <v>21</v>
      </c>
      <c r="AR8" s="6"/>
      <c r="BS8" s="3" t="s">
        <v>5</v>
      </c>
    </row>
    <row r="9" customFormat="false" ht="14.4" hidden="false" customHeight="true" outlineLevel="0" collapsed="false">
      <c r="B9" s="6"/>
      <c r="AR9" s="6"/>
      <c r="BS9" s="3" t="s">
        <v>5</v>
      </c>
    </row>
    <row r="10" customFormat="false" ht="12" hidden="false" customHeight="true" outlineLevel="0" collapsed="false">
      <c r="B10" s="6"/>
      <c r="D10" s="13" t="s">
        <v>22</v>
      </c>
      <c r="AK10" s="13" t="s">
        <v>23</v>
      </c>
      <c r="AN10" s="14"/>
      <c r="AR10" s="6"/>
      <c r="BS10" s="3" t="s">
        <v>5</v>
      </c>
    </row>
    <row r="11" customFormat="false" ht="18.5" hidden="false" customHeight="true" outlineLevel="0" collapsed="false">
      <c r="B11" s="6"/>
      <c r="E11" s="14" t="s">
        <v>24</v>
      </c>
      <c r="AK11" s="13" t="s">
        <v>25</v>
      </c>
      <c r="AN11" s="14"/>
      <c r="AR11" s="6"/>
      <c r="BS11" s="3" t="s">
        <v>5</v>
      </c>
    </row>
    <row r="12" customFormat="false" ht="6.95" hidden="false" customHeight="true" outlineLevel="0" collapsed="false">
      <c r="B12" s="6"/>
      <c r="AR12" s="6"/>
      <c r="BS12" s="3" t="s">
        <v>5</v>
      </c>
    </row>
    <row r="13" customFormat="false" ht="12" hidden="false" customHeight="true" outlineLevel="0" collapsed="false">
      <c r="B13" s="6"/>
      <c r="D13" s="13" t="s">
        <v>26</v>
      </c>
      <c r="AK13" s="13" t="s">
        <v>23</v>
      </c>
      <c r="AN13" s="14"/>
      <c r="AR13" s="6"/>
      <c r="BS13" s="3" t="s">
        <v>5</v>
      </c>
    </row>
    <row r="14" customFormat="false" ht="12.8" hidden="false" customHeight="false" outlineLevel="0" collapsed="false">
      <c r="B14" s="6"/>
      <c r="E14" s="14" t="s">
        <v>19</v>
      </c>
      <c r="AK14" s="13" t="s">
        <v>25</v>
      </c>
      <c r="AN14" s="14"/>
      <c r="AR14" s="6"/>
      <c r="BS14" s="3" t="s">
        <v>5</v>
      </c>
    </row>
    <row r="15" customFormat="false" ht="6.95" hidden="false" customHeight="true" outlineLevel="0" collapsed="false">
      <c r="B15" s="6"/>
      <c r="AR15" s="6"/>
      <c r="BS15" s="3" t="s">
        <v>2</v>
      </c>
    </row>
    <row r="16" customFormat="false" ht="12" hidden="false" customHeight="true" outlineLevel="0" collapsed="false">
      <c r="B16" s="6"/>
      <c r="D16" s="13" t="s">
        <v>27</v>
      </c>
      <c r="AK16" s="13" t="s">
        <v>23</v>
      </c>
      <c r="AN16" s="14"/>
      <c r="AR16" s="6"/>
      <c r="BS16" s="3" t="s">
        <v>2</v>
      </c>
    </row>
    <row r="17" customFormat="false" ht="18.5" hidden="false" customHeight="true" outlineLevel="0" collapsed="false">
      <c r="B17" s="6"/>
      <c r="E17" s="14" t="s">
        <v>28</v>
      </c>
      <c r="AK17" s="13" t="s">
        <v>25</v>
      </c>
      <c r="AN17" s="14"/>
      <c r="AR17" s="6"/>
      <c r="BS17" s="3" t="s">
        <v>29</v>
      </c>
    </row>
    <row r="18" customFormat="false" ht="6.95" hidden="false" customHeight="true" outlineLevel="0" collapsed="false">
      <c r="B18" s="6"/>
      <c r="AR18" s="6"/>
      <c r="BS18" s="3" t="s">
        <v>5</v>
      </c>
    </row>
    <row r="19" customFormat="false" ht="12" hidden="false" customHeight="true" outlineLevel="0" collapsed="false">
      <c r="B19" s="6"/>
      <c r="D19" s="13" t="s">
        <v>30</v>
      </c>
      <c r="AK19" s="13" t="s">
        <v>23</v>
      </c>
      <c r="AN19" s="14"/>
      <c r="AR19" s="6"/>
      <c r="BS19" s="3" t="s">
        <v>5</v>
      </c>
    </row>
    <row r="20" customFormat="false" ht="18.5" hidden="false" customHeight="true" outlineLevel="0" collapsed="false">
      <c r="B20" s="6"/>
      <c r="E20" s="14" t="s">
        <v>19</v>
      </c>
      <c r="AK20" s="13" t="s">
        <v>25</v>
      </c>
      <c r="AN20" s="14"/>
      <c r="AR20" s="6"/>
      <c r="BS20" s="3" t="s">
        <v>29</v>
      </c>
    </row>
    <row r="21" customFormat="false" ht="6.95" hidden="false" customHeight="true" outlineLevel="0" collapsed="false">
      <c r="B21" s="6"/>
      <c r="AR21" s="6"/>
    </row>
    <row r="22" customFormat="false" ht="12" hidden="false" customHeight="true" outlineLevel="0" collapsed="false">
      <c r="B22" s="6"/>
      <c r="D22" s="13" t="s">
        <v>31</v>
      </c>
      <c r="AR22" s="6"/>
    </row>
    <row r="23" customFormat="false" ht="16.5" hidden="false" customHeight="true" outlineLevel="0" collapsed="false">
      <c r="B23" s="6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R23" s="6"/>
    </row>
    <row r="24" customFormat="false" ht="6.95" hidden="false" customHeight="true" outlineLevel="0" collapsed="false">
      <c r="B24" s="6"/>
      <c r="AR24" s="6"/>
    </row>
    <row r="25" customFormat="false" ht="6.95" hidden="false" customHeight="true" outlineLevel="0" collapsed="false">
      <c r="B25" s="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R25" s="6"/>
    </row>
    <row r="26" s="22" customFormat="true" ht="25.9" hidden="false" customHeight="true" outlineLevel="0" collapsed="false">
      <c r="A26" s="17"/>
      <c r="B26" s="18"/>
      <c r="C26" s="17"/>
      <c r="D26" s="19" t="s">
        <v>32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1" t="n">
        <f aca="false">ROUND(AG94,2)</f>
        <v>0</v>
      </c>
      <c r="AL26" s="21"/>
      <c r="AM26" s="21"/>
      <c r="AN26" s="21"/>
      <c r="AO26" s="21"/>
      <c r="AP26" s="17"/>
      <c r="AQ26" s="17"/>
      <c r="AR26" s="18"/>
      <c r="BE26" s="17"/>
    </row>
    <row r="27" s="22" customFormat="true" ht="6.95" hidden="false" customHeight="true" outlineLevel="0" collapsed="false">
      <c r="A27" s="17"/>
      <c r="B27" s="18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8"/>
      <c r="BE27" s="17"/>
    </row>
    <row r="28" s="22" customFormat="true" ht="12.8" hidden="false" customHeight="fals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23" t="s">
        <v>33</v>
      </c>
      <c r="M28" s="23"/>
      <c r="N28" s="23"/>
      <c r="O28" s="23"/>
      <c r="P28" s="23"/>
      <c r="Q28" s="17"/>
      <c r="R28" s="17"/>
      <c r="S28" s="17"/>
      <c r="T28" s="17"/>
      <c r="U28" s="17"/>
      <c r="V28" s="17"/>
      <c r="W28" s="23" t="s">
        <v>34</v>
      </c>
      <c r="X28" s="23"/>
      <c r="Y28" s="23"/>
      <c r="Z28" s="23"/>
      <c r="AA28" s="23"/>
      <c r="AB28" s="23"/>
      <c r="AC28" s="23"/>
      <c r="AD28" s="23"/>
      <c r="AE28" s="23"/>
      <c r="AF28" s="17"/>
      <c r="AG28" s="17"/>
      <c r="AH28" s="17"/>
      <c r="AI28" s="17"/>
      <c r="AJ28" s="17"/>
      <c r="AK28" s="23" t="s">
        <v>35</v>
      </c>
      <c r="AL28" s="23"/>
      <c r="AM28" s="23"/>
      <c r="AN28" s="23"/>
      <c r="AO28" s="23"/>
      <c r="AP28" s="17"/>
      <c r="AQ28" s="17"/>
      <c r="AR28" s="18"/>
      <c r="BE28" s="17"/>
    </row>
    <row r="29" s="24" customFormat="true" ht="14.4" hidden="false" customHeight="true" outlineLevel="0" collapsed="false">
      <c r="B29" s="25"/>
      <c r="D29" s="13" t="s">
        <v>36</v>
      </c>
      <c r="F29" s="13" t="s">
        <v>37</v>
      </c>
      <c r="L29" s="26" t="n">
        <v>0.21</v>
      </c>
      <c r="M29" s="26"/>
      <c r="N29" s="26"/>
      <c r="O29" s="26"/>
      <c r="P29" s="26"/>
      <c r="W29" s="27" t="n">
        <f aca="false">ROUND(AZ94, 2)</f>
        <v>0</v>
      </c>
      <c r="X29" s="27"/>
      <c r="Y29" s="27"/>
      <c r="Z29" s="27"/>
      <c r="AA29" s="27"/>
      <c r="AB29" s="27"/>
      <c r="AC29" s="27"/>
      <c r="AD29" s="27"/>
      <c r="AE29" s="27"/>
      <c r="AK29" s="27" t="n">
        <f aca="false">ROUND(AV94, 2)</f>
        <v>0</v>
      </c>
      <c r="AL29" s="27"/>
      <c r="AM29" s="27"/>
      <c r="AN29" s="27"/>
      <c r="AO29" s="27"/>
      <c r="AR29" s="25"/>
    </row>
    <row r="30" s="24" customFormat="true" ht="14.4" hidden="false" customHeight="true" outlineLevel="0" collapsed="false">
      <c r="B30" s="25"/>
      <c r="F30" s="13" t="s">
        <v>38</v>
      </c>
      <c r="L30" s="26" t="n">
        <v>0.15</v>
      </c>
      <c r="M30" s="26"/>
      <c r="N30" s="26"/>
      <c r="O30" s="26"/>
      <c r="P30" s="26"/>
      <c r="W30" s="27" t="n">
        <f aca="false">ROUND(BA94, 2)</f>
        <v>0</v>
      </c>
      <c r="X30" s="27"/>
      <c r="Y30" s="27"/>
      <c r="Z30" s="27"/>
      <c r="AA30" s="27"/>
      <c r="AB30" s="27"/>
      <c r="AC30" s="27"/>
      <c r="AD30" s="27"/>
      <c r="AE30" s="27"/>
      <c r="AK30" s="27" t="n">
        <f aca="false">ROUND(AW94, 2)</f>
        <v>0</v>
      </c>
      <c r="AL30" s="27"/>
      <c r="AM30" s="27"/>
      <c r="AN30" s="27"/>
      <c r="AO30" s="27"/>
      <c r="AR30" s="25"/>
    </row>
    <row r="31" s="24" customFormat="true" ht="14.4" hidden="true" customHeight="true" outlineLevel="0" collapsed="false">
      <c r="B31" s="25"/>
      <c r="F31" s="13" t="s">
        <v>39</v>
      </c>
      <c r="L31" s="26" t="n">
        <v>0.21</v>
      </c>
      <c r="M31" s="26"/>
      <c r="N31" s="26"/>
      <c r="O31" s="26"/>
      <c r="P31" s="26"/>
      <c r="W31" s="27" t="n">
        <f aca="false">ROUND(BB94, 2)</f>
        <v>0</v>
      </c>
      <c r="X31" s="27"/>
      <c r="Y31" s="27"/>
      <c r="Z31" s="27"/>
      <c r="AA31" s="27"/>
      <c r="AB31" s="27"/>
      <c r="AC31" s="27"/>
      <c r="AD31" s="27"/>
      <c r="AE31" s="27"/>
      <c r="AK31" s="27" t="n">
        <v>0</v>
      </c>
      <c r="AL31" s="27"/>
      <c r="AM31" s="27"/>
      <c r="AN31" s="27"/>
      <c r="AO31" s="27"/>
      <c r="AR31" s="25"/>
    </row>
    <row r="32" s="24" customFormat="true" ht="14.4" hidden="true" customHeight="true" outlineLevel="0" collapsed="false">
      <c r="B32" s="25"/>
      <c r="F32" s="13" t="s">
        <v>40</v>
      </c>
      <c r="L32" s="26" t="n">
        <v>0.15</v>
      </c>
      <c r="M32" s="26"/>
      <c r="N32" s="26"/>
      <c r="O32" s="26"/>
      <c r="P32" s="26"/>
      <c r="W32" s="27" t="n">
        <f aca="false">ROUND(BC94, 2)</f>
        <v>0</v>
      </c>
      <c r="X32" s="27"/>
      <c r="Y32" s="27"/>
      <c r="Z32" s="27"/>
      <c r="AA32" s="27"/>
      <c r="AB32" s="27"/>
      <c r="AC32" s="27"/>
      <c r="AD32" s="27"/>
      <c r="AE32" s="27"/>
      <c r="AK32" s="27" t="n">
        <v>0</v>
      </c>
      <c r="AL32" s="27"/>
      <c r="AM32" s="27"/>
      <c r="AN32" s="27"/>
      <c r="AO32" s="27"/>
      <c r="AR32" s="25"/>
    </row>
    <row r="33" s="24" customFormat="true" ht="14.4" hidden="true" customHeight="true" outlineLevel="0" collapsed="false">
      <c r="B33" s="25"/>
      <c r="F33" s="13" t="s">
        <v>41</v>
      </c>
      <c r="L33" s="26" t="n">
        <v>0</v>
      </c>
      <c r="M33" s="26"/>
      <c r="N33" s="26"/>
      <c r="O33" s="26"/>
      <c r="P33" s="26"/>
      <c r="W33" s="27" t="n">
        <f aca="false">ROUND(BD94, 2)</f>
        <v>0</v>
      </c>
      <c r="X33" s="27"/>
      <c r="Y33" s="27"/>
      <c r="Z33" s="27"/>
      <c r="AA33" s="27"/>
      <c r="AB33" s="27"/>
      <c r="AC33" s="27"/>
      <c r="AD33" s="27"/>
      <c r="AE33" s="27"/>
      <c r="AK33" s="27" t="n">
        <v>0</v>
      </c>
      <c r="AL33" s="27"/>
      <c r="AM33" s="27"/>
      <c r="AN33" s="27"/>
      <c r="AO33" s="27"/>
      <c r="AR33" s="25"/>
    </row>
    <row r="34" s="22" customFormat="true" ht="6.95" hidden="false" customHeight="true" outlineLevel="0" collapsed="false">
      <c r="A34" s="17"/>
      <c r="B34" s="18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8"/>
      <c r="BE34" s="17"/>
    </row>
    <row r="35" s="22" customFormat="true" ht="25.9" hidden="false" customHeight="true" outlineLevel="0" collapsed="false">
      <c r="A35" s="17"/>
      <c r="B35" s="18"/>
      <c r="C35" s="28"/>
      <c r="D35" s="29" t="s">
        <v>42</v>
      </c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1" t="s">
        <v>43</v>
      </c>
      <c r="U35" s="30"/>
      <c r="V35" s="30"/>
      <c r="W35" s="30"/>
      <c r="X35" s="32" t="s">
        <v>44</v>
      </c>
      <c r="Y35" s="32"/>
      <c r="Z35" s="32"/>
      <c r="AA35" s="32"/>
      <c r="AB35" s="32"/>
      <c r="AC35" s="30"/>
      <c r="AD35" s="30"/>
      <c r="AE35" s="30"/>
      <c r="AF35" s="30"/>
      <c r="AG35" s="30"/>
      <c r="AH35" s="30"/>
      <c r="AI35" s="30"/>
      <c r="AJ35" s="30"/>
      <c r="AK35" s="33" t="n">
        <f aca="false">SUM(AK26:AK33)</f>
        <v>0</v>
      </c>
      <c r="AL35" s="33"/>
      <c r="AM35" s="33"/>
      <c r="AN35" s="33"/>
      <c r="AO35" s="33"/>
      <c r="AP35" s="28"/>
      <c r="AQ35" s="28"/>
      <c r="AR35" s="18"/>
      <c r="BE35" s="17"/>
    </row>
    <row r="36" s="22" customFormat="true" ht="6.95" hidden="false" customHeight="true" outlineLevel="0" collapsed="false">
      <c r="A36" s="17"/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8"/>
      <c r="BE36" s="17"/>
    </row>
    <row r="37" s="22" customFormat="true" ht="14.4" hidden="false" customHeight="true" outlineLevel="0" collapsed="false">
      <c r="A37" s="17"/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8"/>
      <c r="BE37" s="17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2" customFormat="true" ht="14.4" hidden="false" customHeight="true" outlineLevel="0" collapsed="false">
      <c r="B49" s="34"/>
      <c r="D49" s="35" t="s">
        <v>45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46</v>
      </c>
      <c r="AI49" s="36"/>
      <c r="AJ49" s="36"/>
      <c r="AK49" s="36"/>
      <c r="AL49" s="36"/>
      <c r="AM49" s="36"/>
      <c r="AN49" s="36"/>
      <c r="AO49" s="36"/>
      <c r="AR49" s="34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2" customFormat="true" ht="12.8" hidden="false" customHeight="false" outlineLevel="0" collapsed="false">
      <c r="A60" s="17"/>
      <c r="B60" s="18"/>
      <c r="C60" s="17"/>
      <c r="D60" s="37" t="s">
        <v>47</v>
      </c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37" t="s">
        <v>48</v>
      </c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37" t="s">
        <v>47</v>
      </c>
      <c r="AI60" s="20"/>
      <c r="AJ60" s="20"/>
      <c r="AK60" s="20"/>
      <c r="AL60" s="20"/>
      <c r="AM60" s="37" t="s">
        <v>48</v>
      </c>
      <c r="AN60" s="20"/>
      <c r="AO60" s="20"/>
      <c r="AP60" s="17"/>
      <c r="AQ60" s="17"/>
      <c r="AR60" s="18"/>
      <c r="BE60" s="17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2" customFormat="true" ht="12.8" hidden="false" customHeight="false" outlineLevel="0" collapsed="false">
      <c r="A64" s="17"/>
      <c r="B64" s="18"/>
      <c r="C64" s="17"/>
      <c r="D64" s="35" t="s">
        <v>49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5" t="s">
        <v>50</v>
      </c>
      <c r="AI64" s="38"/>
      <c r="AJ64" s="38"/>
      <c r="AK64" s="38"/>
      <c r="AL64" s="38"/>
      <c r="AM64" s="38"/>
      <c r="AN64" s="38"/>
      <c r="AO64" s="38"/>
      <c r="AP64" s="17"/>
      <c r="AQ64" s="17"/>
      <c r="AR64" s="18"/>
      <c r="BE64" s="17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2" customFormat="true" ht="12.8" hidden="false" customHeight="false" outlineLevel="0" collapsed="false">
      <c r="A75" s="17"/>
      <c r="B75" s="18"/>
      <c r="C75" s="17"/>
      <c r="D75" s="37" t="s">
        <v>47</v>
      </c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37" t="s">
        <v>48</v>
      </c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37" t="s">
        <v>47</v>
      </c>
      <c r="AI75" s="20"/>
      <c r="AJ75" s="20"/>
      <c r="AK75" s="20"/>
      <c r="AL75" s="20"/>
      <c r="AM75" s="37" t="s">
        <v>48</v>
      </c>
      <c r="AN75" s="20"/>
      <c r="AO75" s="20"/>
      <c r="AP75" s="17"/>
      <c r="AQ75" s="17"/>
      <c r="AR75" s="18"/>
      <c r="BE75" s="17"/>
    </row>
    <row r="76" s="22" customFormat="true" ht="12.8" hidden="false" customHeight="false" outlineLevel="0" collapsed="false">
      <c r="A76" s="17"/>
      <c r="B76" s="18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8"/>
      <c r="BE76" s="17"/>
    </row>
    <row r="77" s="22" customFormat="true" ht="6.95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18"/>
      <c r="B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18"/>
      <c r="BE81" s="17"/>
    </row>
    <row r="82" s="22" customFormat="true" ht="24.95" hidden="false" customHeight="true" outlineLevel="0" collapsed="false">
      <c r="A82" s="17"/>
      <c r="B82" s="18"/>
      <c r="C82" s="7" t="s">
        <v>51</v>
      </c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8"/>
      <c r="B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8"/>
      <c r="BE83" s="17"/>
    </row>
    <row r="84" s="43" customFormat="true" ht="12" hidden="false" customHeight="true" outlineLevel="0" collapsed="false">
      <c r="B84" s="44"/>
      <c r="C84" s="13" t="s">
        <v>11</v>
      </c>
      <c r="L84" s="43" t="str">
        <f aca="false">K5</f>
        <v>31012021</v>
      </c>
      <c r="AR84" s="44"/>
    </row>
    <row r="85" s="45" customFormat="true" ht="36.95" hidden="false" customHeight="true" outlineLevel="0" collapsed="false">
      <c r="B85" s="46"/>
      <c r="C85" s="47" t="s">
        <v>13</v>
      </c>
      <c r="L85" s="48" t="str">
        <f aca="false">K6</f>
        <v>Centrum veřejných služeb Chocerady</v>
      </c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R85" s="46"/>
    </row>
    <row r="86" s="22" customFormat="true" ht="6.95" hidden="false" customHeight="true" outlineLevel="0" collapsed="false">
      <c r="A86" s="17"/>
      <c r="B86" s="18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8"/>
      <c r="BE86" s="17"/>
    </row>
    <row r="87" s="22" customFormat="true" ht="12" hidden="false" customHeight="true" outlineLevel="0" collapsed="false">
      <c r="A87" s="17"/>
      <c r="B87" s="18"/>
      <c r="C87" s="13" t="s">
        <v>18</v>
      </c>
      <c r="D87" s="17"/>
      <c r="E87" s="17"/>
      <c r="F87" s="17"/>
      <c r="G87" s="17"/>
      <c r="H87" s="17"/>
      <c r="I87" s="17"/>
      <c r="J87" s="17"/>
      <c r="K87" s="17"/>
      <c r="L87" s="49" t="str">
        <f aca="false">IF(K8="","",K8)</f>
        <v> </v>
      </c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3" t="s">
        <v>20</v>
      </c>
      <c r="AJ87" s="17"/>
      <c r="AK87" s="17"/>
      <c r="AL87" s="17"/>
      <c r="AM87" s="50" t="str">
        <f aca="false">IF(AN8= "","",AN8)</f>
        <v>31. 7. 2021</v>
      </c>
      <c r="AN87" s="50"/>
      <c r="AO87" s="17"/>
      <c r="AP87" s="17"/>
      <c r="AQ87" s="17"/>
      <c r="AR87" s="18"/>
      <c r="B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8"/>
      <c r="BE88" s="17"/>
    </row>
    <row r="89" s="22" customFormat="true" ht="15.15" hidden="false" customHeight="true" outlineLevel="0" collapsed="false">
      <c r="A89" s="17"/>
      <c r="B89" s="18"/>
      <c r="C89" s="13" t="s">
        <v>22</v>
      </c>
      <c r="D89" s="17"/>
      <c r="E89" s="17"/>
      <c r="F89" s="17"/>
      <c r="G89" s="17"/>
      <c r="H89" s="17"/>
      <c r="I89" s="17"/>
      <c r="J89" s="17"/>
      <c r="K89" s="17"/>
      <c r="L89" s="43" t="str">
        <f aca="false">IF(E11= "","",E11)</f>
        <v>Obec Chocerady</v>
      </c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3" t="s">
        <v>27</v>
      </c>
      <c r="AJ89" s="17"/>
      <c r="AK89" s="17"/>
      <c r="AL89" s="17"/>
      <c r="AM89" s="51" t="str">
        <f aca="false">IF(E17="","",E17)</f>
        <v>Ing. arch. Zuzana Drahotová</v>
      </c>
      <c r="AN89" s="51"/>
      <c r="AO89" s="51"/>
      <c r="AP89" s="51"/>
      <c r="AQ89" s="17"/>
      <c r="AR89" s="18"/>
      <c r="AS89" s="52" t="s">
        <v>52</v>
      </c>
      <c r="AT89" s="5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17"/>
    </row>
    <row r="90" s="22" customFormat="true" ht="15.15" hidden="false" customHeight="true" outlineLevel="0" collapsed="false">
      <c r="A90" s="17"/>
      <c r="B90" s="18"/>
      <c r="C90" s="13" t="s">
        <v>26</v>
      </c>
      <c r="D90" s="17"/>
      <c r="E90" s="17"/>
      <c r="F90" s="17"/>
      <c r="G90" s="17"/>
      <c r="H90" s="17"/>
      <c r="I90" s="17"/>
      <c r="J90" s="17"/>
      <c r="K90" s="17"/>
      <c r="L90" s="43" t="str">
        <f aca="false">IF(E14="","",E14)</f>
        <v> </v>
      </c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3" t="s">
        <v>30</v>
      </c>
      <c r="AJ90" s="17"/>
      <c r="AK90" s="17"/>
      <c r="AL90" s="17"/>
      <c r="AM90" s="51" t="str">
        <f aca="false">IF(E20="","",E20)</f>
        <v> </v>
      </c>
      <c r="AN90" s="51"/>
      <c r="AO90" s="51"/>
      <c r="AP90" s="51"/>
      <c r="AQ90" s="17"/>
      <c r="AR90" s="18"/>
      <c r="AS90" s="52"/>
      <c r="AT90" s="5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17"/>
    </row>
    <row r="91" s="22" customFormat="true" ht="10.8" hidden="false" customHeight="true" outlineLevel="0" collapsed="false">
      <c r="A91" s="17"/>
      <c r="B91" s="18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8"/>
      <c r="AS91" s="52"/>
      <c r="AT91" s="5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17"/>
    </row>
    <row r="92" s="22" customFormat="true" ht="29.3" hidden="false" customHeight="true" outlineLevel="0" collapsed="false">
      <c r="A92" s="17"/>
      <c r="B92" s="18"/>
      <c r="C92" s="57" t="s">
        <v>53</v>
      </c>
      <c r="D92" s="57"/>
      <c r="E92" s="57"/>
      <c r="F92" s="57"/>
      <c r="G92" s="57"/>
      <c r="H92" s="58"/>
      <c r="I92" s="59" t="s">
        <v>54</v>
      </c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60" t="s">
        <v>55</v>
      </c>
      <c r="AH92" s="60"/>
      <c r="AI92" s="60"/>
      <c r="AJ92" s="60"/>
      <c r="AK92" s="60"/>
      <c r="AL92" s="60"/>
      <c r="AM92" s="60"/>
      <c r="AN92" s="61" t="s">
        <v>56</v>
      </c>
      <c r="AO92" s="61"/>
      <c r="AP92" s="61"/>
      <c r="AQ92" s="62" t="s">
        <v>57</v>
      </c>
      <c r="AR92" s="18"/>
      <c r="AS92" s="63" t="s">
        <v>58</v>
      </c>
      <c r="AT92" s="64" t="s">
        <v>59</v>
      </c>
      <c r="AU92" s="64" t="s">
        <v>60</v>
      </c>
      <c r="AV92" s="64" t="s">
        <v>61</v>
      </c>
      <c r="AW92" s="64" t="s">
        <v>62</v>
      </c>
      <c r="AX92" s="64" t="s">
        <v>63</v>
      </c>
      <c r="AY92" s="64" t="s">
        <v>64</v>
      </c>
      <c r="AZ92" s="64" t="s">
        <v>65</v>
      </c>
      <c r="BA92" s="64" t="s">
        <v>66</v>
      </c>
      <c r="BB92" s="64" t="s">
        <v>67</v>
      </c>
      <c r="BC92" s="64" t="s">
        <v>68</v>
      </c>
      <c r="BD92" s="65" t="s">
        <v>69</v>
      </c>
      <c r="BE92" s="17"/>
    </row>
    <row r="93" s="22" customFormat="true" ht="10.8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8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17"/>
    </row>
    <row r="94" s="69" customFormat="true" ht="32.4" hidden="false" customHeight="true" outlineLevel="0" collapsed="false">
      <c r="B94" s="70"/>
      <c r="C94" s="71" t="s">
        <v>70</v>
      </c>
      <c r="D94" s="72"/>
      <c r="E94" s="72"/>
      <c r="F94" s="72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3" t="n">
        <f aca="false">ROUND(SUM(AG95:AG100),2)</f>
        <v>0</v>
      </c>
      <c r="AH94" s="73"/>
      <c r="AI94" s="73"/>
      <c r="AJ94" s="73"/>
      <c r="AK94" s="73"/>
      <c r="AL94" s="73"/>
      <c r="AM94" s="73"/>
      <c r="AN94" s="74" t="n">
        <f aca="false">SUM(AG94,AT94)</f>
        <v>0</v>
      </c>
      <c r="AO94" s="74"/>
      <c r="AP94" s="74"/>
      <c r="AQ94" s="75"/>
      <c r="AR94" s="70"/>
      <c r="AS94" s="76" t="n">
        <f aca="false">ROUND(SUM(AS95:AS100),2)</f>
        <v>0</v>
      </c>
      <c r="AT94" s="77" t="n">
        <f aca="false">ROUND(SUM(AV94:AW94),2)</f>
        <v>0</v>
      </c>
      <c r="AU94" s="78" t="n">
        <f aca="false">ROUND(SUM(AU95:AU100),5)</f>
        <v>11702.42107</v>
      </c>
      <c r="AV94" s="77" t="n">
        <f aca="false">ROUND(AZ94*L29,2)</f>
        <v>0</v>
      </c>
      <c r="AW94" s="77" t="n">
        <f aca="false">ROUND(BA94*L30,2)</f>
        <v>0</v>
      </c>
      <c r="AX94" s="77" t="n">
        <f aca="false">ROUND(BB94*L29,2)</f>
        <v>0</v>
      </c>
      <c r="AY94" s="77" t="n">
        <f aca="false">ROUND(BC94*L30,2)</f>
        <v>0</v>
      </c>
      <c r="AZ94" s="77" t="n">
        <f aca="false">ROUND(SUM(AZ95:AZ100),2)</f>
        <v>0</v>
      </c>
      <c r="BA94" s="77" t="n">
        <f aca="false">ROUND(SUM(BA95:BA100),2)</f>
        <v>0</v>
      </c>
      <c r="BB94" s="77" t="n">
        <f aca="false">ROUND(SUM(BB95:BB100),2)</f>
        <v>0</v>
      </c>
      <c r="BC94" s="77" t="n">
        <f aca="false">ROUND(SUM(BC95:BC100),2)</f>
        <v>0</v>
      </c>
      <c r="BD94" s="79" t="n">
        <f aca="false">ROUND(SUM(BD95:BD100),2)</f>
        <v>0</v>
      </c>
      <c r="BS94" s="80" t="s">
        <v>71</v>
      </c>
      <c r="BT94" s="80" t="s">
        <v>72</v>
      </c>
      <c r="BU94" s="81" t="s">
        <v>73</v>
      </c>
      <c r="BV94" s="80" t="s">
        <v>74</v>
      </c>
      <c r="BW94" s="80" t="s">
        <v>3</v>
      </c>
      <c r="BX94" s="80" t="s">
        <v>75</v>
      </c>
      <c r="CL94" s="80" t="s">
        <v>16</v>
      </c>
    </row>
    <row r="95" s="93" customFormat="true" ht="16.5" hidden="false" customHeight="true" outlineLevel="0" collapsed="false">
      <c r="A95" s="82" t="s">
        <v>76</v>
      </c>
      <c r="B95" s="83"/>
      <c r="C95" s="84"/>
      <c r="D95" s="85" t="s">
        <v>77</v>
      </c>
      <c r="E95" s="85"/>
      <c r="F95" s="85"/>
      <c r="G95" s="85"/>
      <c r="H95" s="85"/>
      <c r="I95" s="86"/>
      <c r="J95" s="85" t="s">
        <v>78</v>
      </c>
      <c r="K95" s="85"/>
      <c r="L95" s="85"/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7" t="n">
        <f aca="false">'SO 00 - Demolice'!J30</f>
        <v>0</v>
      </c>
      <c r="AH95" s="87"/>
      <c r="AI95" s="87"/>
      <c r="AJ95" s="87"/>
      <c r="AK95" s="87"/>
      <c r="AL95" s="87"/>
      <c r="AM95" s="87"/>
      <c r="AN95" s="87" t="n">
        <f aca="false">SUM(AG95,AT95)</f>
        <v>0</v>
      </c>
      <c r="AO95" s="87"/>
      <c r="AP95" s="87"/>
      <c r="AQ95" s="88" t="s">
        <v>79</v>
      </c>
      <c r="AR95" s="83"/>
      <c r="AS95" s="89" t="n">
        <v>0</v>
      </c>
      <c r="AT95" s="90" t="n">
        <f aca="false">ROUND(SUM(AV95:AW95),2)</f>
        <v>0</v>
      </c>
      <c r="AU95" s="91" t="n">
        <f aca="false">'SO 00 - Demolice'!P119</f>
        <v>447.18864</v>
      </c>
      <c r="AV95" s="90" t="n">
        <f aca="false">'SO 00 - Demolice'!J33</f>
        <v>0</v>
      </c>
      <c r="AW95" s="90" t="n">
        <f aca="false">'SO 00 - Demolice'!J34</f>
        <v>0</v>
      </c>
      <c r="AX95" s="90" t="n">
        <f aca="false">'SO 00 - Demolice'!J35</f>
        <v>0</v>
      </c>
      <c r="AY95" s="90" t="n">
        <f aca="false">'SO 00 - Demolice'!J36</f>
        <v>0</v>
      </c>
      <c r="AZ95" s="90" t="n">
        <f aca="false">'SO 00 - Demolice'!F33</f>
        <v>0</v>
      </c>
      <c r="BA95" s="90" t="n">
        <f aca="false">'SO 00 - Demolice'!F34</f>
        <v>0</v>
      </c>
      <c r="BB95" s="90" t="n">
        <f aca="false">'SO 00 - Demolice'!F35</f>
        <v>0</v>
      </c>
      <c r="BC95" s="90" t="n">
        <f aca="false">'SO 00 - Demolice'!F36</f>
        <v>0</v>
      </c>
      <c r="BD95" s="92" t="n">
        <f aca="false">'SO 00 - Demolice'!F37</f>
        <v>0</v>
      </c>
      <c r="BT95" s="94" t="s">
        <v>80</v>
      </c>
      <c r="BV95" s="94" t="s">
        <v>74</v>
      </c>
      <c r="BW95" s="94" t="s">
        <v>81</v>
      </c>
      <c r="BX95" s="94" t="s">
        <v>3</v>
      </c>
      <c r="CL95" s="94" t="s">
        <v>16</v>
      </c>
      <c r="CM95" s="94" t="s">
        <v>82</v>
      </c>
    </row>
    <row r="96" s="93" customFormat="true" ht="16.5" hidden="false" customHeight="true" outlineLevel="0" collapsed="false">
      <c r="A96" s="82" t="s">
        <v>76</v>
      </c>
      <c r="B96" s="83"/>
      <c r="C96" s="84"/>
      <c r="D96" s="85" t="s">
        <v>83</v>
      </c>
      <c r="E96" s="85"/>
      <c r="F96" s="85"/>
      <c r="G96" s="85"/>
      <c r="H96" s="85"/>
      <c r="I96" s="86"/>
      <c r="J96" s="85" t="s">
        <v>84</v>
      </c>
      <c r="K96" s="85"/>
      <c r="L96" s="85"/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7" t="n">
        <f aca="false">'SO 01 - Vlastní objekt'!J30</f>
        <v>0</v>
      </c>
      <c r="AH96" s="87"/>
      <c r="AI96" s="87"/>
      <c r="AJ96" s="87"/>
      <c r="AK96" s="87"/>
      <c r="AL96" s="87"/>
      <c r="AM96" s="87"/>
      <c r="AN96" s="87" t="n">
        <f aca="false">SUM(AG96,AT96)</f>
        <v>0</v>
      </c>
      <c r="AO96" s="87"/>
      <c r="AP96" s="87"/>
      <c r="AQ96" s="88" t="s">
        <v>79</v>
      </c>
      <c r="AR96" s="83"/>
      <c r="AS96" s="89" t="n">
        <v>0</v>
      </c>
      <c r="AT96" s="90" t="n">
        <f aca="false">ROUND(SUM(AV96:AW96),2)</f>
        <v>0</v>
      </c>
      <c r="AU96" s="91" t="n">
        <f aca="false">'SO 01 - Vlastní objekt'!P141</f>
        <v>10728.686109</v>
      </c>
      <c r="AV96" s="90" t="n">
        <f aca="false">'SO 01 - Vlastní objekt'!J33</f>
        <v>0</v>
      </c>
      <c r="AW96" s="90" t="n">
        <f aca="false">'SO 01 - Vlastní objekt'!J34</f>
        <v>0</v>
      </c>
      <c r="AX96" s="90" t="n">
        <f aca="false">'SO 01 - Vlastní objekt'!J35</f>
        <v>0</v>
      </c>
      <c r="AY96" s="90" t="n">
        <f aca="false">'SO 01 - Vlastní objekt'!J36</f>
        <v>0</v>
      </c>
      <c r="AZ96" s="90" t="n">
        <f aca="false">'SO 01 - Vlastní objekt'!F33</f>
        <v>0</v>
      </c>
      <c r="BA96" s="90" t="n">
        <f aca="false">'SO 01 - Vlastní objekt'!F34</f>
        <v>0</v>
      </c>
      <c r="BB96" s="90" t="n">
        <f aca="false">'SO 01 - Vlastní objekt'!F35</f>
        <v>0</v>
      </c>
      <c r="BC96" s="90" t="n">
        <f aca="false">'SO 01 - Vlastní objekt'!F36</f>
        <v>0</v>
      </c>
      <c r="BD96" s="92" t="n">
        <f aca="false">'SO 01 - Vlastní objekt'!F37</f>
        <v>0</v>
      </c>
      <c r="BT96" s="94" t="s">
        <v>80</v>
      </c>
      <c r="BV96" s="94" t="s">
        <v>74</v>
      </c>
      <c r="BW96" s="94" t="s">
        <v>85</v>
      </c>
      <c r="BX96" s="94" t="s">
        <v>3</v>
      </c>
      <c r="CL96" s="94" t="s">
        <v>16</v>
      </c>
      <c r="CM96" s="94" t="s">
        <v>82</v>
      </c>
    </row>
    <row r="97" s="93" customFormat="true" ht="16.5" hidden="false" customHeight="true" outlineLevel="0" collapsed="false">
      <c r="A97" s="82" t="s">
        <v>76</v>
      </c>
      <c r="B97" s="83"/>
      <c r="C97" s="84"/>
      <c r="D97" s="85" t="s">
        <v>86</v>
      </c>
      <c r="E97" s="85"/>
      <c r="F97" s="85"/>
      <c r="G97" s="85"/>
      <c r="H97" s="85"/>
      <c r="I97" s="86"/>
      <c r="J97" s="85" t="s">
        <v>87</v>
      </c>
      <c r="K97" s="85"/>
      <c r="L97" s="85"/>
      <c r="M97" s="85"/>
      <c r="N97" s="85"/>
      <c r="O97" s="85"/>
      <c r="P97" s="85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85"/>
      <c r="AC97" s="85"/>
      <c r="AD97" s="85"/>
      <c r="AE97" s="85"/>
      <c r="AF97" s="85"/>
      <c r="AG97" s="87" t="n">
        <f aca="false">'SO 02 - Parter a drobná a...'!J30</f>
        <v>0</v>
      </c>
      <c r="AH97" s="87"/>
      <c r="AI97" s="87"/>
      <c r="AJ97" s="87"/>
      <c r="AK97" s="87"/>
      <c r="AL97" s="87"/>
      <c r="AM97" s="87"/>
      <c r="AN97" s="87" t="n">
        <f aca="false">SUM(AG97,AT97)</f>
        <v>0</v>
      </c>
      <c r="AO97" s="87"/>
      <c r="AP97" s="87"/>
      <c r="AQ97" s="88" t="s">
        <v>79</v>
      </c>
      <c r="AR97" s="83"/>
      <c r="AS97" s="89" t="n">
        <v>0</v>
      </c>
      <c r="AT97" s="90" t="n">
        <f aca="false">ROUND(SUM(AV97:AW97),2)</f>
        <v>0</v>
      </c>
      <c r="AU97" s="91" t="n">
        <f aca="false">'SO 02 - Parter a drobná a...'!P117</f>
        <v>0</v>
      </c>
      <c r="AV97" s="90" t="n">
        <f aca="false">'SO 02 - Parter a drobná a...'!J33</f>
        <v>0</v>
      </c>
      <c r="AW97" s="90" t="n">
        <f aca="false">'SO 02 - Parter a drobná a...'!J34</f>
        <v>0</v>
      </c>
      <c r="AX97" s="90" t="n">
        <f aca="false">'SO 02 - Parter a drobná a...'!J35</f>
        <v>0</v>
      </c>
      <c r="AY97" s="90" t="n">
        <f aca="false">'SO 02 - Parter a drobná a...'!J36</f>
        <v>0</v>
      </c>
      <c r="AZ97" s="90" t="n">
        <f aca="false">'SO 02 - Parter a drobná a...'!F33</f>
        <v>0</v>
      </c>
      <c r="BA97" s="90" t="n">
        <f aca="false">'SO 02 - Parter a drobná a...'!F34</f>
        <v>0</v>
      </c>
      <c r="BB97" s="90" t="n">
        <f aca="false">'SO 02 - Parter a drobná a...'!F35</f>
        <v>0</v>
      </c>
      <c r="BC97" s="90" t="n">
        <f aca="false">'SO 02 - Parter a drobná a...'!F36</f>
        <v>0</v>
      </c>
      <c r="BD97" s="92" t="n">
        <f aca="false">'SO 02 - Parter a drobná a...'!F37</f>
        <v>0</v>
      </c>
      <c r="BT97" s="94" t="s">
        <v>80</v>
      </c>
      <c r="BV97" s="94" t="s">
        <v>74</v>
      </c>
      <c r="BW97" s="94" t="s">
        <v>88</v>
      </c>
      <c r="BX97" s="94" t="s">
        <v>3</v>
      </c>
      <c r="CL97" s="94" t="s">
        <v>16</v>
      </c>
      <c r="CM97" s="94" t="s">
        <v>82</v>
      </c>
    </row>
    <row r="98" s="93" customFormat="true" ht="16.5" hidden="false" customHeight="true" outlineLevel="0" collapsed="false">
      <c r="A98" s="82" t="s">
        <v>76</v>
      </c>
      <c r="B98" s="83"/>
      <c r="C98" s="84"/>
      <c r="D98" s="85" t="s">
        <v>89</v>
      </c>
      <c r="E98" s="85"/>
      <c r="F98" s="85"/>
      <c r="G98" s="85"/>
      <c r="H98" s="85"/>
      <c r="I98" s="86"/>
      <c r="J98" s="85" t="s">
        <v>90</v>
      </c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7" t="n">
        <f aca="false">'SO 03 - Krajinářské úpravy'!J30</f>
        <v>0</v>
      </c>
      <c r="AH98" s="87"/>
      <c r="AI98" s="87"/>
      <c r="AJ98" s="87"/>
      <c r="AK98" s="87"/>
      <c r="AL98" s="87"/>
      <c r="AM98" s="87"/>
      <c r="AN98" s="87" t="n">
        <f aca="false">SUM(AG98,AT98)</f>
        <v>0</v>
      </c>
      <c r="AO98" s="87"/>
      <c r="AP98" s="87"/>
      <c r="AQ98" s="88" t="s">
        <v>79</v>
      </c>
      <c r="AR98" s="83"/>
      <c r="AS98" s="89" t="n">
        <v>0</v>
      </c>
      <c r="AT98" s="90" t="n">
        <f aca="false">ROUND(SUM(AV98:AW98),2)</f>
        <v>0</v>
      </c>
      <c r="AU98" s="91" t="n">
        <f aca="false">'SO 03 - Krajinářské úpravy'!P125</f>
        <v>0</v>
      </c>
      <c r="AV98" s="90" t="n">
        <f aca="false">'SO 03 - Krajinářské úpravy'!J33</f>
        <v>0</v>
      </c>
      <c r="AW98" s="90" t="n">
        <f aca="false">'SO 03 - Krajinářské úpravy'!J34</f>
        <v>0</v>
      </c>
      <c r="AX98" s="90" t="n">
        <f aca="false">'SO 03 - Krajinářské úpravy'!J35</f>
        <v>0</v>
      </c>
      <c r="AY98" s="90" t="n">
        <f aca="false">'SO 03 - Krajinářské úpravy'!J36</f>
        <v>0</v>
      </c>
      <c r="AZ98" s="90" t="n">
        <f aca="false">'SO 03 - Krajinářské úpravy'!F33</f>
        <v>0</v>
      </c>
      <c r="BA98" s="90" t="n">
        <f aca="false">'SO 03 - Krajinářské úpravy'!F34</f>
        <v>0</v>
      </c>
      <c r="BB98" s="90" t="n">
        <f aca="false">'SO 03 - Krajinářské úpravy'!F35</f>
        <v>0</v>
      </c>
      <c r="BC98" s="90" t="n">
        <f aca="false">'SO 03 - Krajinářské úpravy'!F36</f>
        <v>0</v>
      </c>
      <c r="BD98" s="92" t="n">
        <f aca="false">'SO 03 - Krajinářské úpravy'!F37</f>
        <v>0</v>
      </c>
      <c r="BT98" s="94" t="s">
        <v>80</v>
      </c>
      <c r="BV98" s="94" t="s">
        <v>74</v>
      </c>
      <c r="BW98" s="94" t="s">
        <v>91</v>
      </c>
      <c r="BX98" s="94" t="s">
        <v>3</v>
      </c>
      <c r="CL98" s="94" t="s">
        <v>16</v>
      </c>
      <c r="CM98" s="94" t="s">
        <v>82</v>
      </c>
    </row>
    <row r="99" s="93" customFormat="true" ht="16.5" hidden="false" customHeight="true" outlineLevel="0" collapsed="false">
      <c r="A99" s="82" t="s">
        <v>76</v>
      </c>
      <c r="B99" s="83"/>
      <c r="C99" s="84"/>
      <c r="D99" s="85" t="s">
        <v>92</v>
      </c>
      <c r="E99" s="85"/>
      <c r="F99" s="85"/>
      <c r="G99" s="85"/>
      <c r="H99" s="85"/>
      <c r="I99" s="86"/>
      <c r="J99" s="85" t="s">
        <v>93</v>
      </c>
      <c r="K99" s="85"/>
      <c r="L99" s="85"/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7" t="n">
        <f aca="false">'SO 05 - Komunikace a park...'!J30</f>
        <v>0</v>
      </c>
      <c r="AH99" s="87"/>
      <c r="AI99" s="87"/>
      <c r="AJ99" s="87"/>
      <c r="AK99" s="87"/>
      <c r="AL99" s="87"/>
      <c r="AM99" s="87"/>
      <c r="AN99" s="87" t="n">
        <f aca="false">SUM(AG99,AT99)</f>
        <v>0</v>
      </c>
      <c r="AO99" s="87"/>
      <c r="AP99" s="87"/>
      <c r="AQ99" s="88" t="s">
        <v>79</v>
      </c>
      <c r="AR99" s="83"/>
      <c r="AS99" s="89" t="n">
        <v>0</v>
      </c>
      <c r="AT99" s="90" t="n">
        <f aca="false">ROUND(SUM(AV99:AW99),2)</f>
        <v>0</v>
      </c>
      <c r="AU99" s="91" t="n">
        <f aca="false">'SO 05 - Komunikace a park...'!P123</f>
        <v>526.546324</v>
      </c>
      <c r="AV99" s="90" t="n">
        <f aca="false">'SO 05 - Komunikace a park...'!J33</f>
        <v>0</v>
      </c>
      <c r="AW99" s="90" t="n">
        <f aca="false">'SO 05 - Komunikace a park...'!J34</f>
        <v>0</v>
      </c>
      <c r="AX99" s="90" t="n">
        <f aca="false">'SO 05 - Komunikace a park...'!J35</f>
        <v>0</v>
      </c>
      <c r="AY99" s="90" t="n">
        <f aca="false">'SO 05 - Komunikace a park...'!J36</f>
        <v>0</v>
      </c>
      <c r="AZ99" s="90" t="n">
        <f aca="false">'SO 05 - Komunikace a park...'!F33</f>
        <v>0</v>
      </c>
      <c r="BA99" s="90" t="n">
        <f aca="false">'SO 05 - Komunikace a park...'!F34</f>
        <v>0</v>
      </c>
      <c r="BB99" s="90" t="n">
        <f aca="false">'SO 05 - Komunikace a park...'!F35</f>
        <v>0</v>
      </c>
      <c r="BC99" s="90" t="n">
        <f aca="false">'SO 05 - Komunikace a park...'!F36</f>
        <v>0</v>
      </c>
      <c r="BD99" s="92" t="n">
        <f aca="false">'SO 05 - Komunikace a park...'!F37</f>
        <v>0</v>
      </c>
      <c r="BT99" s="94" t="s">
        <v>80</v>
      </c>
      <c r="BV99" s="94" t="s">
        <v>74</v>
      </c>
      <c r="BW99" s="94" t="s">
        <v>94</v>
      </c>
      <c r="BX99" s="94" t="s">
        <v>3</v>
      </c>
      <c r="CL99" s="94" t="s">
        <v>16</v>
      </c>
      <c r="CM99" s="94" t="s">
        <v>82</v>
      </c>
    </row>
    <row r="100" s="93" customFormat="true" ht="16.5" hidden="false" customHeight="true" outlineLevel="0" collapsed="false">
      <c r="A100" s="82" t="s">
        <v>76</v>
      </c>
      <c r="B100" s="83"/>
      <c r="C100" s="84"/>
      <c r="D100" s="85" t="s">
        <v>95</v>
      </c>
      <c r="E100" s="85"/>
      <c r="F100" s="85"/>
      <c r="G100" s="85"/>
      <c r="H100" s="85"/>
      <c r="I100" s="86"/>
      <c r="J100" s="85" t="s">
        <v>96</v>
      </c>
      <c r="K100" s="85"/>
      <c r="L100" s="85"/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7" t="n">
        <f aca="false">'VRN - Vedlejší rozpočtové...'!J30</f>
        <v>0</v>
      </c>
      <c r="AH100" s="87"/>
      <c r="AI100" s="87"/>
      <c r="AJ100" s="87"/>
      <c r="AK100" s="87"/>
      <c r="AL100" s="87"/>
      <c r="AM100" s="87"/>
      <c r="AN100" s="87" t="n">
        <f aca="false">SUM(AG100,AT100)</f>
        <v>0</v>
      </c>
      <c r="AO100" s="87"/>
      <c r="AP100" s="87"/>
      <c r="AQ100" s="88" t="s">
        <v>79</v>
      </c>
      <c r="AR100" s="83"/>
      <c r="AS100" s="95" t="n">
        <v>0</v>
      </c>
      <c r="AT100" s="96" t="n">
        <f aca="false">ROUND(SUM(AV100:AW100),2)</f>
        <v>0</v>
      </c>
      <c r="AU100" s="97" t="n">
        <f aca="false">'VRN - Vedlejší rozpočtové...'!P122</f>
        <v>0</v>
      </c>
      <c r="AV100" s="96" t="n">
        <f aca="false">'VRN - Vedlejší rozpočtové...'!J33</f>
        <v>0</v>
      </c>
      <c r="AW100" s="96" t="n">
        <f aca="false">'VRN - Vedlejší rozpočtové...'!J34</f>
        <v>0</v>
      </c>
      <c r="AX100" s="96" t="n">
        <f aca="false">'VRN - Vedlejší rozpočtové...'!J35</f>
        <v>0</v>
      </c>
      <c r="AY100" s="96" t="n">
        <f aca="false">'VRN - Vedlejší rozpočtové...'!J36</f>
        <v>0</v>
      </c>
      <c r="AZ100" s="96" t="n">
        <f aca="false">'VRN - Vedlejší rozpočtové...'!F33</f>
        <v>0</v>
      </c>
      <c r="BA100" s="96" t="n">
        <f aca="false">'VRN - Vedlejší rozpočtové...'!F34</f>
        <v>0</v>
      </c>
      <c r="BB100" s="96" t="n">
        <f aca="false">'VRN - Vedlejší rozpočtové...'!F35</f>
        <v>0</v>
      </c>
      <c r="BC100" s="96" t="n">
        <f aca="false">'VRN - Vedlejší rozpočtové...'!F36</f>
        <v>0</v>
      </c>
      <c r="BD100" s="98" t="n">
        <f aca="false">'VRN - Vedlejší rozpočtové...'!F37</f>
        <v>0</v>
      </c>
      <c r="BT100" s="94" t="s">
        <v>80</v>
      </c>
      <c r="BV100" s="94" t="s">
        <v>74</v>
      </c>
      <c r="BW100" s="94" t="s">
        <v>97</v>
      </c>
      <c r="BX100" s="94" t="s">
        <v>3</v>
      </c>
      <c r="CL100" s="94" t="s">
        <v>16</v>
      </c>
      <c r="CM100" s="94" t="s">
        <v>82</v>
      </c>
    </row>
    <row r="101" s="22" customFormat="true" ht="30" hidden="false" customHeight="true" outlineLevel="0" collapsed="false">
      <c r="A101" s="17"/>
      <c r="B101" s="18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8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</row>
    <row r="102" s="22" customFormat="true" ht="6.95" hidden="false" customHeight="true" outlineLevel="0" collapsed="false">
      <c r="A102" s="17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18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</row>
  </sheetData>
  <mergeCells count="60">
    <mergeCell ref="AR2:BE2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  <mergeCell ref="D96:H96"/>
    <mergeCell ref="J96:AF96"/>
    <mergeCell ref="AG96:AM96"/>
    <mergeCell ref="AN96:AP96"/>
    <mergeCell ref="D97:H97"/>
    <mergeCell ref="J97:AF97"/>
    <mergeCell ref="AG97:AM97"/>
    <mergeCell ref="AN97:AP97"/>
    <mergeCell ref="D98:H98"/>
    <mergeCell ref="J98:AF98"/>
    <mergeCell ref="AG98:AM98"/>
    <mergeCell ref="AN98:AP98"/>
    <mergeCell ref="D99:H99"/>
    <mergeCell ref="J99:AF99"/>
    <mergeCell ref="AG99:AM99"/>
    <mergeCell ref="AN99:AP99"/>
    <mergeCell ref="D100:H100"/>
    <mergeCell ref="J100:AF100"/>
    <mergeCell ref="AG100:AM100"/>
    <mergeCell ref="AN100:AP100"/>
  </mergeCells>
  <hyperlinks>
    <hyperlink ref="A95" location="'SO 00 - Demolice'!C2" display="/"/>
    <hyperlink ref="A96" location="'SO 01 - Vlastní objekt'!C2" display="/"/>
    <hyperlink ref="A97" location="'SO 02 - Parter a drobná a...'!C2" display="/"/>
    <hyperlink ref="A98" location="'SO 03 - Krajinářské úpravy'!C2" display="/"/>
    <hyperlink ref="A99" location="'SO 05 - Komunikace a park...'!C2" display="/"/>
    <hyperlink ref="A100" location="'VRN - Vedlejší rozpočtové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M130"/>
  <sheetViews>
    <sheetView showFormulas="false" showGridLines="false" showRowColHeaders="true" showZeros="true" rightToLeft="false" tabSelected="false" showOutlineSymbols="true" defaultGridColor="true" view="normal" topLeftCell="A100" colorId="64" zoomScale="100" zoomScaleNormal="100" zoomScalePageLayoutView="100" workbookViewId="0">
      <selection pane="topLeft" activeCell="I122" activeCellId="0" sqref="I122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10" min="9" style="0" width="20.15"/>
    <col collapsed="false" customWidth="true" hidden="true" outlineLevel="0" max="11" min="11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81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98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Centrum veřejných služeb Chocerady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99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100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 t="s">
        <v>16</v>
      </c>
      <c r="G11" s="17"/>
      <c r="H11" s="17"/>
      <c r="I11" s="13" t="s">
        <v>17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18</v>
      </c>
      <c r="E12" s="17"/>
      <c r="F12" s="14" t="s">
        <v>19</v>
      </c>
      <c r="G12" s="17"/>
      <c r="H12" s="17"/>
      <c r="I12" s="13" t="s">
        <v>20</v>
      </c>
      <c r="J12" s="103" t="str">
        <f aca="false">'Rekapitulace stavby'!AN8</f>
        <v>31. 7. 2021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22</v>
      </c>
      <c r="E14" s="17"/>
      <c r="F14" s="17"/>
      <c r="G14" s="17"/>
      <c r="H14" s="17"/>
      <c r="I14" s="13" t="s">
        <v>23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">
        <v>24</v>
      </c>
      <c r="F15" s="17"/>
      <c r="G15" s="17"/>
      <c r="H15" s="17"/>
      <c r="I15" s="13" t="s">
        <v>25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26</v>
      </c>
      <c r="E17" s="17"/>
      <c r="F17" s="17"/>
      <c r="G17" s="17"/>
      <c r="H17" s="17"/>
      <c r="I17" s="13" t="s">
        <v>23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25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23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25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23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25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31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45" hidden="false" customHeight="true" outlineLevel="0" collapsed="false">
      <c r="A30" s="17"/>
      <c r="B30" s="18"/>
      <c r="C30" s="17"/>
      <c r="D30" s="109" t="s">
        <v>32</v>
      </c>
      <c r="E30" s="17"/>
      <c r="F30" s="17"/>
      <c r="G30" s="17"/>
      <c r="H30" s="17"/>
      <c r="I30" s="17"/>
      <c r="J30" s="110" t="n">
        <f aca="false">ROUND(J119,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" hidden="false" customHeight="true" outlineLevel="0" collapsed="false">
      <c r="A32" s="17"/>
      <c r="B32" s="18"/>
      <c r="C32" s="17"/>
      <c r="D32" s="17"/>
      <c r="E32" s="17"/>
      <c r="F32" s="111" t="s">
        <v>34</v>
      </c>
      <c r="G32" s="17"/>
      <c r="H32" s="17"/>
      <c r="I32" s="111" t="s">
        <v>33</v>
      </c>
      <c r="J32" s="111" t="s">
        <v>35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" hidden="false" customHeight="true" outlineLevel="0" collapsed="false">
      <c r="A33" s="17"/>
      <c r="B33" s="18"/>
      <c r="C33" s="17"/>
      <c r="D33" s="112" t="s">
        <v>36</v>
      </c>
      <c r="E33" s="13" t="s">
        <v>37</v>
      </c>
      <c r="F33" s="113" t="n">
        <f aca="false">ROUND((SUM(BE119:BE129)),  2)</f>
        <v>0</v>
      </c>
      <c r="G33" s="17"/>
      <c r="H33" s="17"/>
      <c r="I33" s="114" t="n">
        <v>0.21</v>
      </c>
      <c r="J33" s="113" t="n">
        <f aca="false">ROUND(((SUM(BE119:BE129))*I33),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" hidden="false" customHeight="true" outlineLevel="0" collapsed="false">
      <c r="A34" s="17"/>
      <c r="B34" s="18"/>
      <c r="C34" s="17"/>
      <c r="D34" s="17"/>
      <c r="E34" s="13" t="s">
        <v>38</v>
      </c>
      <c r="F34" s="113" t="n">
        <f aca="false">ROUND((SUM(BF119:BF129)),  2)</f>
        <v>0</v>
      </c>
      <c r="G34" s="17"/>
      <c r="H34" s="17"/>
      <c r="I34" s="114" t="n">
        <v>0.15</v>
      </c>
      <c r="J34" s="113" t="n">
        <f aca="false">ROUND(((SUM(BF119:BF129))*I34),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" hidden="true" customHeight="true" outlineLevel="0" collapsed="false">
      <c r="A35" s="17"/>
      <c r="B35" s="18"/>
      <c r="C35" s="17"/>
      <c r="D35" s="17"/>
      <c r="E35" s="13" t="s">
        <v>39</v>
      </c>
      <c r="F35" s="113" t="n">
        <f aca="false">ROUND((SUM(BG119:BG129)),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" hidden="true" customHeight="true" outlineLevel="0" collapsed="false">
      <c r="A36" s="17"/>
      <c r="B36" s="18"/>
      <c r="C36" s="17"/>
      <c r="D36" s="17"/>
      <c r="E36" s="13" t="s">
        <v>40</v>
      </c>
      <c r="F36" s="113" t="n">
        <f aca="false">ROUND((SUM(BH119:BH129)),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" hidden="true" customHeight="true" outlineLevel="0" collapsed="false">
      <c r="A37" s="17"/>
      <c r="B37" s="18"/>
      <c r="C37" s="17"/>
      <c r="D37" s="17"/>
      <c r="E37" s="13" t="s">
        <v>41</v>
      </c>
      <c r="F37" s="113" t="n">
        <f aca="false">ROUND((SUM(BI119:BI129)),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45" hidden="false" customHeight="true" outlineLevel="0" collapsed="false">
      <c r="A39" s="17"/>
      <c r="B39" s="18"/>
      <c r="C39" s="115"/>
      <c r="D39" s="116" t="s">
        <v>42</v>
      </c>
      <c r="E39" s="58"/>
      <c r="F39" s="58"/>
      <c r="G39" s="117" t="s">
        <v>43</v>
      </c>
      <c r="H39" s="118" t="s">
        <v>44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45</v>
      </c>
      <c r="E50" s="36"/>
      <c r="F50" s="36"/>
      <c r="G50" s="35" t="s">
        <v>46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47</v>
      </c>
      <c r="E61" s="20"/>
      <c r="F61" s="121" t="s">
        <v>48</v>
      </c>
      <c r="G61" s="37" t="s">
        <v>47</v>
      </c>
      <c r="H61" s="20"/>
      <c r="I61" s="20"/>
      <c r="J61" s="122" t="s">
        <v>48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49</v>
      </c>
      <c r="E65" s="38"/>
      <c r="F65" s="38"/>
      <c r="G65" s="35" t="s">
        <v>50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47</v>
      </c>
      <c r="E76" s="20"/>
      <c r="F76" s="121" t="s">
        <v>48</v>
      </c>
      <c r="G76" s="37" t="s">
        <v>47</v>
      </c>
      <c r="H76" s="20"/>
      <c r="I76" s="20"/>
      <c r="J76" s="122" t="s">
        <v>48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101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Centrum veřejných služeb Chocerady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99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SO 00 - Demolice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18</v>
      </c>
      <c r="D89" s="17"/>
      <c r="E89" s="17"/>
      <c r="F89" s="14" t="str">
        <f aca="false">F12</f>
        <v> </v>
      </c>
      <c r="G89" s="17"/>
      <c r="H89" s="17"/>
      <c r="I89" s="13" t="s">
        <v>20</v>
      </c>
      <c r="J89" s="103" t="str">
        <f aca="false">IF(J12="","",J12)</f>
        <v>31. 7. 2021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25.65" hidden="false" customHeight="true" outlineLevel="0" collapsed="false">
      <c r="A91" s="17"/>
      <c r="B91" s="18"/>
      <c r="C91" s="13" t="s">
        <v>22</v>
      </c>
      <c r="D91" s="17"/>
      <c r="E91" s="17"/>
      <c r="F91" s="14" t="str">
        <f aca="false">E15</f>
        <v>Obec Chocerady</v>
      </c>
      <c r="G91" s="17"/>
      <c r="H91" s="17"/>
      <c r="I91" s="13" t="s">
        <v>27</v>
      </c>
      <c r="J91" s="123" t="str">
        <f aca="false">E21</f>
        <v>Ing. arch. Zuzana Drahotová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15" hidden="false" customHeight="true" outlineLevel="0" collapsed="false">
      <c r="A92" s="17"/>
      <c r="B92" s="18"/>
      <c r="C92" s="13" t="s">
        <v>26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3" hidden="false" customHeight="true" outlineLevel="0" collapsed="false">
      <c r="A94" s="17"/>
      <c r="B94" s="18"/>
      <c r="C94" s="124" t="s">
        <v>102</v>
      </c>
      <c r="D94" s="115"/>
      <c r="E94" s="115"/>
      <c r="F94" s="115"/>
      <c r="G94" s="115"/>
      <c r="H94" s="115"/>
      <c r="I94" s="115"/>
      <c r="J94" s="125" t="s">
        <v>103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8" hidden="false" customHeight="true" outlineLevel="0" collapsed="false">
      <c r="A96" s="17"/>
      <c r="B96" s="18"/>
      <c r="C96" s="126" t="s">
        <v>104</v>
      </c>
      <c r="D96" s="17"/>
      <c r="E96" s="17"/>
      <c r="F96" s="17"/>
      <c r="G96" s="17"/>
      <c r="H96" s="17"/>
      <c r="I96" s="17"/>
      <c r="J96" s="110" t="n">
        <f aca="false">J119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105</v>
      </c>
    </row>
    <row r="97" s="127" customFormat="true" ht="24.95" hidden="false" customHeight="true" outlineLevel="0" collapsed="false">
      <c r="B97" s="128"/>
      <c r="D97" s="129" t="s">
        <v>106</v>
      </c>
      <c r="E97" s="130"/>
      <c r="F97" s="130"/>
      <c r="G97" s="130"/>
      <c r="H97" s="130"/>
      <c r="I97" s="130"/>
      <c r="J97" s="131" t="n">
        <f aca="false">J120</f>
        <v>0</v>
      </c>
      <c r="L97" s="128"/>
    </row>
    <row r="98" s="132" customFormat="true" ht="19.95" hidden="false" customHeight="true" outlineLevel="0" collapsed="false">
      <c r="B98" s="133"/>
      <c r="D98" s="134" t="s">
        <v>107</v>
      </c>
      <c r="E98" s="135"/>
      <c r="F98" s="135"/>
      <c r="G98" s="135"/>
      <c r="H98" s="135"/>
      <c r="I98" s="135"/>
      <c r="J98" s="136" t="n">
        <f aca="false">J121</f>
        <v>0</v>
      </c>
      <c r="L98" s="133"/>
    </row>
    <row r="99" s="132" customFormat="true" ht="19.95" hidden="false" customHeight="true" outlineLevel="0" collapsed="false">
      <c r="B99" s="133"/>
      <c r="D99" s="134" t="s">
        <v>108</v>
      </c>
      <c r="E99" s="135"/>
      <c r="F99" s="135"/>
      <c r="G99" s="135"/>
      <c r="H99" s="135"/>
      <c r="I99" s="135"/>
      <c r="J99" s="136" t="n">
        <f aca="false">J125</f>
        <v>0</v>
      </c>
      <c r="L99" s="133"/>
    </row>
    <row r="100" s="22" customFormat="true" ht="21.85" hidden="false" customHeight="true" outlineLevel="0" collapsed="false">
      <c r="A100" s="17"/>
      <c r="B100" s="18"/>
      <c r="C100" s="17"/>
      <c r="D100" s="17"/>
      <c r="E100" s="17"/>
      <c r="F100" s="17"/>
      <c r="G100" s="17"/>
      <c r="H100" s="17"/>
      <c r="I100" s="17"/>
      <c r="J100" s="17"/>
      <c r="K100" s="17"/>
      <c r="L100" s="34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</row>
    <row r="101" s="22" customFormat="true" ht="6.95" hidden="false" customHeight="true" outlineLevel="0" collapsed="false">
      <c r="A101" s="17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34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</row>
    <row r="105" s="22" customFormat="true" ht="6.95" hidden="false" customHeight="true" outlineLevel="0" collapsed="false">
      <c r="A105" s="17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s="22" customFormat="true" ht="24.95" hidden="false" customHeight="true" outlineLevel="0" collapsed="false">
      <c r="A106" s="17"/>
      <c r="B106" s="18"/>
      <c r="C106" s="7" t="s">
        <v>109</v>
      </c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s="22" customFormat="true" ht="6.95" hidden="false" customHeight="true" outlineLevel="0" collapsed="false">
      <c r="A107" s="17"/>
      <c r="B107" s="18"/>
      <c r="C107" s="17"/>
      <c r="D107" s="17"/>
      <c r="E107" s="17"/>
      <c r="F107" s="17"/>
      <c r="G107" s="17"/>
      <c r="H107" s="17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s="22" customFormat="true" ht="12" hidden="false" customHeight="true" outlineLevel="0" collapsed="false">
      <c r="A108" s="17"/>
      <c r="B108" s="18"/>
      <c r="C108" s="13" t="s">
        <v>13</v>
      </c>
      <c r="D108" s="17"/>
      <c r="E108" s="17"/>
      <c r="F108" s="17"/>
      <c r="G108" s="17"/>
      <c r="H108" s="17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="22" customFormat="true" ht="16.5" hidden="false" customHeight="true" outlineLevel="0" collapsed="false">
      <c r="A109" s="17"/>
      <c r="B109" s="18"/>
      <c r="C109" s="17"/>
      <c r="D109" s="17"/>
      <c r="E109" s="101" t="str">
        <f aca="false">E7</f>
        <v>Centrum veřejných služeb Chocerady</v>
      </c>
      <c r="F109" s="101"/>
      <c r="G109" s="101"/>
      <c r="H109" s="101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="22" customFormat="true" ht="12" hidden="false" customHeight="true" outlineLevel="0" collapsed="false">
      <c r="A110" s="17"/>
      <c r="B110" s="18"/>
      <c r="C110" s="13" t="s">
        <v>99</v>
      </c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="22" customFormat="true" ht="16.5" hidden="false" customHeight="true" outlineLevel="0" collapsed="false">
      <c r="A111" s="17"/>
      <c r="B111" s="18"/>
      <c r="C111" s="17"/>
      <c r="D111" s="17"/>
      <c r="E111" s="102" t="str">
        <f aca="false">E9</f>
        <v>SO 00 - Demolice</v>
      </c>
      <c r="F111" s="102"/>
      <c r="G111" s="102"/>
      <c r="H111" s="102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6.95" hidden="false" customHeight="true" outlineLevel="0" collapsed="false">
      <c r="A112" s="17"/>
      <c r="B112" s="18"/>
      <c r="C112" s="17"/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12" hidden="false" customHeight="true" outlineLevel="0" collapsed="false">
      <c r="A113" s="17"/>
      <c r="B113" s="18"/>
      <c r="C113" s="13" t="s">
        <v>18</v>
      </c>
      <c r="D113" s="17"/>
      <c r="E113" s="17"/>
      <c r="F113" s="14" t="str">
        <f aca="false">F12</f>
        <v> </v>
      </c>
      <c r="G113" s="17"/>
      <c r="H113" s="17"/>
      <c r="I113" s="13" t="s">
        <v>20</v>
      </c>
      <c r="J113" s="103" t="str">
        <f aca="false">IF(J12="","",J12)</f>
        <v>31. 7. 2021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6.95" hidden="false" customHeight="true" outlineLevel="0" collapsed="false">
      <c r="A114" s="17"/>
      <c r="B114" s="18"/>
      <c r="C114" s="17"/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22" customFormat="true" ht="25.65" hidden="false" customHeight="true" outlineLevel="0" collapsed="false">
      <c r="A115" s="17"/>
      <c r="B115" s="18"/>
      <c r="C115" s="13" t="s">
        <v>22</v>
      </c>
      <c r="D115" s="17"/>
      <c r="E115" s="17"/>
      <c r="F115" s="14" t="str">
        <f aca="false">E15</f>
        <v>Obec Chocerady</v>
      </c>
      <c r="G115" s="17"/>
      <c r="H115" s="17"/>
      <c r="I115" s="13" t="s">
        <v>27</v>
      </c>
      <c r="J115" s="123" t="str">
        <f aca="false">E21</f>
        <v>Ing. arch. Zuzana Drahotová</v>
      </c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="22" customFormat="true" ht="15.15" hidden="false" customHeight="true" outlineLevel="0" collapsed="false">
      <c r="A116" s="17"/>
      <c r="B116" s="18"/>
      <c r="C116" s="13" t="s">
        <v>26</v>
      </c>
      <c r="D116" s="17"/>
      <c r="E116" s="17"/>
      <c r="F116" s="14" t="str">
        <f aca="false">IF(E18="","",E18)</f>
        <v> </v>
      </c>
      <c r="G116" s="17"/>
      <c r="H116" s="17"/>
      <c r="I116" s="13" t="s">
        <v>30</v>
      </c>
      <c r="J116" s="123" t="str">
        <f aca="false">E24</f>
        <v> </v>
      </c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="22" customFormat="true" ht="10.3" hidden="false" customHeight="true" outlineLevel="0" collapsed="false">
      <c r="A117" s="17"/>
      <c r="B117" s="18"/>
      <c r="C117" s="17"/>
      <c r="D117" s="17"/>
      <c r="E117" s="17"/>
      <c r="F117" s="17"/>
      <c r="G117" s="17"/>
      <c r="H117" s="17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="144" customFormat="true" ht="29.3" hidden="false" customHeight="true" outlineLevel="0" collapsed="false">
      <c r="A118" s="137"/>
      <c r="B118" s="138"/>
      <c r="C118" s="139" t="s">
        <v>110</v>
      </c>
      <c r="D118" s="140" t="s">
        <v>57</v>
      </c>
      <c r="E118" s="140" t="s">
        <v>53</v>
      </c>
      <c r="F118" s="140" t="s">
        <v>54</v>
      </c>
      <c r="G118" s="140" t="s">
        <v>111</v>
      </c>
      <c r="H118" s="140" t="s">
        <v>112</v>
      </c>
      <c r="I118" s="140" t="s">
        <v>113</v>
      </c>
      <c r="J118" s="141" t="s">
        <v>103</v>
      </c>
      <c r="K118" s="142" t="s">
        <v>114</v>
      </c>
      <c r="L118" s="143"/>
      <c r="M118" s="63"/>
      <c r="N118" s="64" t="s">
        <v>36</v>
      </c>
      <c r="O118" s="64" t="s">
        <v>115</v>
      </c>
      <c r="P118" s="64" t="s">
        <v>116</v>
      </c>
      <c r="Q118" s="64" t="s">
        <v>117</v>
      </c>
      <c r="R118" s="64" t="s">
        <v>118</v>
      </c>
      <c r="S118" s="64" t="s">
        <v>119</v>
      </c>
      <c r="T118" s="65" t="s">
        <v>120</v>
      </c>
      <c r="U118" s="137"/>
      <c r="V118" s="137"/>
      <c r="W118" s="137"/>
      <c r="X118" s="137"/>
      <c r="Y118" s="137"/>
      <c r="Z118" s="137"/>
      <c r="AA118" s="137"/>
      <c r="AB118" s="137"/>
      <c r="AC118" s="137"/>
      <c r="AD118" s="137"/>
      <c r="AE118" s="137"/>
    </row>
    <row r="119" s="22" customFormat="true" ht="22.8" hidden="false" customHeight="true" outlineLevel="0" collapsed="false">
      <c r="A119" s="17"/>
      <c r="B119" s="18"/>
      <c r="C119" s="71" t="s">
        <v>121</v>
      </c>
      <c r="D119" s="17"/>
      <c r="E119" s="17"/>
      <c r="F119" s="17"/>
      <c r="G119" s="17"/>
      <c r="H119" s="17"/>
      <c r="I119" s="17"/>
      <c r="J119" s="145" t="n">
        <f aca="false">BK119</f>
        <v>0</v>
      </c>
      <c r="K119" s="17"/>
      <c r="L119" s="18"/>
      <c r="M119" s="66"/>
      <c r="N119" s="53"/>
      <c r="O119" s="67"/>
      <c r="P119" s="146" t="n">
        <f aca="false">P120</f>
        <v>447.18864</v>
      </c>
      <c r="Q119" s="67"/>
      <c r="R119" s="146" t="n">
        <f aca="false">R120</f>
        <v>0</v>
      </c>
      <c r="S119" s="67"/>
      <c r="T119" s="147" t="n">
        <f aca="false">T120</f>
        <v>206.46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T119" s="3" t="s">
        <v>71</v>
      </c>
      <c r="AU119" s="3" t="s">
        <v>105</v>
      </c>
      <c r="BK119" s="148" t="n">
        <f aca="false">BK120</f>
        <v>0</v>
      </c>
    </row>
    <row r="120" s="149" customFormat="true" ht="25.9" hidden="false" customHeight="true" outlineLevel="0" collapsed="false">
      <c r="B120" s="150"/>
      <c r="D120" s="151" t="s">
        <v>71</v>
      </c>
      <c r="E120" s="152" t="s">
        <v>122</v>
      </c>
      <c r="F120" s="152" t="s">
        <v>123</v>
      </c>
      <c r="J120" s="153" t="n">
        <f aca="false">BK120</f>
        <v>0</v>
      </c>
      <c r="L120" s="150"/>
      <c r="M120" s="154"/>
      <c r="N120" s="155"/>
      <c r="O120" s="155"/>
      <c r="P120" s="156" t="n">
        <f aca="false">P121+P125</f>
        <v>447.18864</v>
      </c>
      <c r="Q120" s="155"/>
      <c r="R120" s="156" t="n">
        <f aca="false">R121+R125</f>
        <v>0</v>
      </c>
      <c r="S120" s="155"/>
      <c r="T120" s="157" t="n">
        <f aca="false">T121+T125</f>
        <v>206.46</v>
      </c>
      <c r="AR120" s="151" t="s">
        <v>80</v>
      </c>
      <c r="AT120" s="158" t="s">
        <v>71</v>
      </c>
      <c r="AU120" s="158" t="s">
        <v>72</v>
      </c>
      <c r="AY120" s="151" t="s">
        <v>124</v>
      </c>
      <c r="BK120" s="159" t="n">
        <f aca="false">BK121+BK125</f>
        <v>0</v>
      </c>
    </row>
    <row r="121" s="149" customFormat="true" ht="22.8" hidden="false" customHeight="true" outlineLevel="0" collapsed="false">
      <c r="B121" s="150"/>
      <c r="D121" s="151" t="s">
        <v>71</v>
      </c>
      <c r="E121" s="160" t="s">
        <v>125</v>
      </c>
      <c r="F121" s="160" t="s">
        <v>126</v>
      </c>
      <c r="J121" s="161" t="n">
        <f aca="false">BK121</f>
        <v>0</v>
      </c>
      <c r="L121" s="150"/>
      <c r="M121" s="154"/>
      <c r="N121" s="155"/>
      <c r="O121" s="155"/>
      <c r="P121" s="156" t="n">
        <f aca="false">SUM(P122:P124)</f>
        <v>409.2</v>
      </c>
      <c r="Q121" s="155"/>
      <c r="R121" s="156" t="n">
        <f aca="false">SUM(R122:R124)</f>
        <v>0</v>
      </c>
      <c r="S121" s="155"/>
      <c r="T121" s="157" t="n">
        <f aca="false">SUM(T122:T124)</f>
        <v>206.46</v>
      </c>
      <c r="AR121" s="151" t="s">
        <v>80</v>
      </c>
      <c r="AT121" s="158" t="s">
        <v>71</v>
      </c>
      <c r="AU121" s="158" t="s">
        <v>80</v>
      </c>
      <c r="AY121" s="151" t="s">
        <v>124</v>
      </c>
      <c r="BK121" s="159" t="n">
        <f aca="false">SUM(BK122:BK124)</f>
        <v>0</v>
      </c>
    </row>
    <row r="122" s="22" customFormat="true" ht="21.75" hidden="false" customHeight="true" outlineLevel="0" collapsed="false">
      <c r="A122" s="17"/>
      <c r="B122" s="162"/>
      <c r="C122" s="163" t="s">
        <v>80</v>
      </c>
      <c r="D122" s="163" t="s">
        <v>127</v>
      </c>
      <c r="E122" s="164" t="s">
        <v>128</v>
      </c>
      <c r="F122" s="165" t="s">
        <v>129</v>
      </c>
      <c r="G122" s="166" t="s">
        <v>130</v>
      </c>
      <c r="H122" s="167" t="n">
        <v>930</v>
      </c>
      <c r="I122" s="168"/>
      <c r="J122" s="168" t="n">
        <f aca="false">ROUND(I122*H122,2)</f>
        <v>0</v>
      </c>
      <c r="K122" s="169"/>
      <c r="L122" s="18"/>
      <c r="M122" s="170"/>
      <c r="N122" s="171" t="s">
        <v>37</v>
      </c>
      <c r="O122" s="172" t="n">
        <v>0.44</v>
      </c>
      <c r="P122" s="172" t="n">
        <f aca="false">O122*H122</f>
        <v>409.2</v>
      </c>
      <c r="Q122" s="172" t="n">
        <v>0</v>
      </c>
      <c r="R122" s="172" t="n">
        <f aca="false">Q122*H122</f>
        <v>0</v>
      </c>
      <c r="S122" s="172" t="n">
        <v>0.222</v>
      </c>
      <c r="T122" s="173" t="n">
        <f aca="false">S122*H122</f>
        <v>206.46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R122" s="174" t="s">
        <v>131</v>
      </c>
      <c r="AT122" s="174" t="s">
        <v>127</v>
      </c>
      <c r="AU122" s="174" t="s">
        <v>82</v>
      </c>
      <c r="AY122" s="3" t="s">
        <v>124</v>
      </c>
      <c r="BE122" s="175" t="n">
        <f aca="false">IF(N122="základní",J122,0)</f>
        <v>0</v>
      </c>
      <c r="BF122" s="175" t="n">
        <f aca="false">IF(N122="snížená",J122,0)</f>
        <v>0</v>
      </c>
      <c r="BG122" s="175" t="n">
        <f aca="false">IF(N122="zákl. přenesená",J122,0)</f>
        <v>0</v>
      </c>
      <c r="BH122" s="175" t="n">
        <f aca="false">IF(N122="sníž. přenesená",J122,0)</f>
        <v>0</v>
      </c>
      <c r="BI122" s="175" t="n">
        <f aca="false">IF(N122="nulová",J122,0)</f>
        <v>0</v>
      </c>
      <c r="BJ122" s="3" t="s">
        <v>80</v>
      </c>
      <c r="BK122" s="175" t="n">
        <f aca="false">ROUND(I122*H122,2)</f>
        <v>0</v>
      </c>
      <c r="BL122" s="3" t="s">
        <v>131</v>
      </c>
      <c r="BM122" s="174" t="s">
        <v>132</v>
      </c>
    </row>
    <row r="123" s="176" customFormat="true" ht="12.8" hidden="false" customHeight="false" outlineLevel="0" collapsed="false">
      <c r="B123" s="177"/>
      <c r="D123" s="178" t="s">
        <v>133</v>
      </c>
      <c r="E123" s="179"/>
      <c r="F123" s="180" t="s">
        <v>134</v>
      </c>
      <c r="H123" s="179"/>
      <c r="L123" s="177"/>
      <c r="M123" s="181"/>
      <c r="N123" s="182"/>
      <c r="O123" s="182"/>
      <c r="P123" s="182"/>
      <c r="Q123" s="182"/>
      <c r="R123" s="182"/>
      <c r="S123" s="182"/>
      <c r="T123" s="183"/>
      <c r="AT123" s="179" t="s">
        <v>133</v>
      </c>
      <c r="AU123" s="179" t="s">
        <v>82</v>
      </c>
      <c r="AV123" s="176" t="s">
        <v>80</v>
      </c>
      <c r="AW123" s="176" t="s">
        <v>29</v>
      </c>
      <c r="AX123" s="176" t="s">
        <v>72</v>
      </c>
      <c r="AY123" s="179" t="s">
        <v>124</v>
      </c>
    </row>
    <row r="124" s="184" customFormat="true" ht="12.8" hidden="false" customHeight="false" outlineLevel="0" collapsed="false">
      <c r="B124" s="185"/>
      <c r="D124" s="178" t="s">
        <v>133</v>
      </c>
      <c r="E124" s="186"/>
      <c r="F124" s="187" t="s">
        <v>135</v>
      </c>
      <c r="H124" s="188" t="n">
        <v>930</v>
      </c>
      <c r="L124" s="185"/>
      <c r="M124" s="189"/>
      <c r="N124" s="190"/>
      <c r="O124" s="190"/>
      <c r="P124" s="190"/>
      <c r="Q124" s="190"/>
      <c r="R124" s="190"/>
      <c r="S124" s="190"/>
      <c r="T124" s="191"/>
      <c r="AT124" s="186" t="s">
        <v>133</v>
      </c>
      <c r="AU124" s="186" t="s">
        <v>82</v>
      </c>
      <c r="AV124" s="184" t="s">
        <v>82</v>
      </c>
      <c r="AW124" s="184" t="s">
        <v>29</v>
      </c>
      <c r="AX124" s="184" t="s">
        <v>80</v>
      </c>
      <c r="AY124" s="186" t="s">
        <v>124</v>
      </c>
    </row>
    <row r="125" s="149" customFormat="true" ht="22.8" hidden="false" customHeight="true" outlineLevel="0" collapsed="false">
      <c r="B125" s="150"/>
      <c r="D125" s="151" t="s">
        <v>71</v>
      </c>
      <c r="E125" s="160" t="s">
        <v>136</v>
      </c>
      <c r="F125" s="160" t="s">
        <v>137</v>
      </c>
      <c r="J125" s="161" t="n">
        <f aca="false">BK125</f>
        <v>0</v>
      </c>
      <c r="L125" s="150"/>
      <c r="M125" s="154"/>
      <c r="N125" s="155"/>
      <c r="O125" s="155"/>
      <c r="P125" s="156" t="n">
        <f aca="false">SUM(P126:P129)</f>
        <v>37.98864</v>
      </c>
      <c r="Q125" s="155"/>
      <c r="R125" s="156" t="n">
        <f aca="false">SUM(R126:R129)</f>
        <v>0</v>
      </c>
      <c r="S125" s="155"/>
      <c r="T125" s="157" t="n">
        <f aca="false">SUM(T126:T129)</f>
        <v>0</v>
      </c>
      <c r="AR125" s="151" t="s">
        <v>80</v>
      </c>
      <c r="AT125" s="158" t="s">
        <v>71</v>
      </c>
      <c r="AU125" s="158" t="s">
        <v>80</v>
      </c>
      <c r="AY125" s="151" t="s">
        <v>124</v>
      </c>
      <c r="BK125" s="159" t="n">
        <f aca="false">SUM(BK126:BK129)</f>
        <v>0</v>
      </c>
    </row>
    <row r="126" s="22" customFormat="true" ht="21.75" hidden="false" customHeight="true" outlineLevel="0" collapsed="false">
      <c r="A126" s="17"/>
      <c r="B126" s="162"/>
      <c r="C126" s="163" t="s">
        <v>82</v>
      </c>
      <c r="D126" s="163" t="s">
        <v>127</v>
      </c>
      <c r="E126" s="164" t="s">
        <v>138</v>
      </c>
      <c r="F126" s="165" t="s">
        <v>139</v>
      </c>
      <c r="G126" s="166" t="s">
        <v>140</v>
      </c>
      <c r="H126" s="167" t="n">
        <v>206.46</v>
      </c>
      <c r="I126" s="168"/>
      <c r="J126" s="168" t="n">
        <f aca="false">ROUND(I126*H126,2)</f>
        <v>0</v>
      </c>
      <c r="K126" s="169"/>
      <c r="L126" s="18"/>
      <c r="M126" s="170"/>
      <c r="N126" s="171" t="s">
        <v>37</v>
      </c>
      <c r="O126" s="172" t="n">
        <v>0.091</v>
      </c>
      <c r="P126" s="172" t="n">
        <f aca="false">O126*H126</f>
        <v>18.78786</v>
      </c>
      <c r="Q126" s="172" t="n">
        <v>0</v>
      </c>
      <c r="R126" s="172" t="n">
        <f aca="false">Q126*H126</f>
        <v>0</v>
      </c>
      <c r="S126" s="172" t="n">
        <v>0</v>
      </c>
      <c r="T126" s="173" t="n">
        <f aca="false">S126*H126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174" t="s">
        <v>131</v>
      </c>
      <c r="AT126" s="174" t="s">
        <v>127</v>
      </c>
      <c r="AU126" s="174" t="s">
        <v>82</v>
      </c>
      <c r="AY126" s="3" t="s">
        <v>124</v>
      </c>
      <c r="BE126" s="175" t="n">
        <f aca="false">IF(N126="základní",J126,0)</f>
        <v>0</v>
      </c>
      <c r="BF126" s="175" t="n">
        <f aca="false">IF(N126="snížená",J126,0)</f>
        <v>0</v>
      </c>
      <c r="BG126" s="175" t="n">
        <f aca="false">IF(N126="zákl. přenesená",J126,0)</f>
        <v>0</v>
      </c>
      <c r="BH126" s="175" t="n">
        <f aca="false">IF(N126="sníž. přenesená",J126,0)</f>
        <v>0</v>
      </c>
      <c r="BI126" s="175" t="n">
        <f aca="false">IF(N126="nulová",J126,0)</f>
        <v>0</v>
      </c>
      <c r="BJ126" s="3" t="s">
        <v>80</v>
      </c>
      <c r="BK126" s="175" t="n">
        <f aca="false">ROUND(I126*H126,2)</f>
        <v>0</v>
      </c>
      <c r="BL126" s="3" t="s">
        <v>131</v>
      </c>
      <c r="BM126" s="174" t="s">
        <v>141</v>
      </c>
    </row>
    <row r="127" s="22" customFormat="true" ht="21.75" hidden="false" customHeight="true" outlineLevel="0" collapsed="false">
      <c r="A127" s="17"/>
      <c r="B127" s="162"/>
      <c r="C127" s="163" t="s">
        <v>142</v>
      </c>
      <c r="D127" s="163" t="s">
        <v>127</v>
      </c>
      <c r="E127" s="164" t="s">
        <v>143</v>
      </c>
      <c r="F127" s="165" t="s">
        <v>144</v>
      </c>
      <c r="G127" s="166" t="s">
        <v>140</v>
      </c>
      <c r="H127" s="167" t="n">
        <v>6400.26</v>
      </c>
      <c r="I127" s="168"/>
      <c r="J127" s="168" t="n">
        <f aca="false">ROUND(I127*H127,2)</f>
        <v>0</v>
      </c>
      <c r="K127" s="169"/>
      <c r="L127" s="18"/>
      <c r="M127" s="170"/>
      <c r="N127" s="171" t="s">
        <v>37</v>
      </c>
      <c r="O127" s="172" t="n">
        <v>0.003</v>
      </c>
      <c r="P127" s="172" t="n">
        <f aca="false">O127*H127</f>
        <v>19.20078</v>
      </c>
      <c r="Q127" s="172" t="n">
        <v>0</v>
      </c>
      <c r="R127" s="172" t="n">
        <f aca="false">Q127*H127</f>
        <v>0</v>
      </c>
      <c r="S127" s="172" t="n">
        <v>0</v>
      </c>
      <c r="T127" s="173" t="n">
        <f aca="false"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74" t="s">
        <v>131</v>
      </c>
      <c r="AT127" s="174" t="s">
        <v>127</v>
      </c>
      <c r="AU127" s="174" t="s">
        <v>82</v>
      </c>
      <c r="AY127" s="3" t="s">
        <v>124</v>
      </c>
      <c r="BE127" s="175" t="n">
        <f aca="false">IF(N127="základní",J127,0)</f>
        <v>0</v>
      </c>
      <c r="BF127" s="175" t="n">
        <f aca="false">IF(N127="snížená",J127,0)</f>
        <v>0</v>
      </c>
      <c r="BG127" s="175" t="n">
        <f aca="false">IF(N127="zákl. přenesená",J127,0)</f>
        <v>0</v>
      </c>
      <c r="BH127" s="175" t="n">
        <f aca="false">IF(N127="sníž. přenesená",J127,0)</f>
        <v>0</v>
      </c>
      <c r="BI127" s="175" t="n">
        <f aca="false">IF(N127="nulová",J127,0)</f>
        <v>0</v>
      </c>
      <c r="BJ127" s="3" t="s">
        <v>80</v>
      </c>
      <c r="BK127" s="175" t="n">
        <f aca="false">ROUND(I127*H127,2)</f>
        <v>0</v>
      </c>
      <c r="BL127" s="3" t="s">
        <v>131</v>
      </c>
      <c r="BM127" s="174" t="s">
        <v>145</v>
      </c>
    </row>
    <row r="128" s="184" customFormat="true" ht="12.8" hidden="false" customHeight="false" outlineLevel="0" collapsed="false">
      <c r="B128" s="185"/>
      <c r="D128" s="178" t="s">
        <v>133</v>
      </c>
      <c r="F128" s="187" t="s">
        <v>146</v>
      </c>
      <c r="H128" s="188" t="n">
        <v>6400.26</v>
      </c>
      <c r="L128" s="185"/>
      <c r="M128" s="189"/>
      <c r="N128" s="190"/>
      <c r="O128" s="190"/>
      <c r="P128" s="190"/>
      <c r="Q128" s="190"/>
      <c r="R128" s="190"/>
      <c r="S128" s="190"/>
      <c r="T128" s="191"/>
      <c r="AT128" s="186" t="s">
        <v>133</v>
      </c>
      <c r="AU128" s="186" t="s">
        <v>82</v>
      </c>
      <c r="AV128" s="184" t="s">
        <v>82</v>
      </c>
      <c r="AW128" s="184" t="s">
        <v>2</v>
      </c>
      <c r="AX128" s="184" t="s">
        <v>80</v>
      </c>
      <c r="AY128" s="186" t="s">
        <v>124</v>
      </c>
    </row>
    <row r="129" s="22" customFormat="true" ht="33" hidden="false" customHeight="true" outlineLevel="0" collapsed="false">
      <c r="A129" s="17"/>
      <c r="B129" s="162"/>
      <c r="C129" s="163" t="s">
        <v>131</v>
      </c>
      <c r="D129" s="163" t="s">
        <v>127</v>
      </c>
      <c r="E129" s="164" t="s">
        <v>147</v>
      </c>
      <c r="F129" s="165" t="s">
        <v>148</v>
      </c>
      <c r="G129" s="166" t="s">
        <v>140</v>
      </c>
      <c r="H129" s="167" t="n">
        <v>206.46</v>
      </c>
      <c r="I129" s="168"/>
      <c r="J129" s="168" t="n">
        <f aca="false">ROUND(I129*H129,2)</f>
        <v>0</v>
      </c>
      <c r="K129" s="169"/>
      <c r="L129" s="18"/>
      <c r="M129" s="192"/>
      <c r="N129" s="193" t="s">
        <v>37</v>
      </c>
      <c r="O129" s="194" t="n">
        <v>0</v>
      </c>
      <c r="P129" s="194" t="n">
        <f aca="false">O129*H129</f>
        <v>0</v>
      </c>
      <c r="Q129" s="194" t="n">
        <v>0</v>
      </c>
      <c r="R129" s="194" t="n">
        <f aca="false">Q129*H129</f>
        <v>0</v>
      </c>
      <c r="S129" s="194" t="n">
        <v>0</v>
      </c>
      <c r="T129" s="195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4" t="s">
        <v>131</v>
      </c>
      <c r="AT129" s="174" t="s">
        <v>127</v>
      </c>
      <c r="AU129" s="174" t="s">
        <v>82</v>
      </c>
      <c r="AY129" s="3" t="s">
        <v>124</v>
      </c>
      <c r="BE129" s="175" t="n">
        <f aca="false">IF(N129="základní",J129,0)</f>
        <v>0</v>
      </c>
      <c r="BF129" s="175" t="n">
        <f aca="false">IF(N129="snížená",J129,0)</f>
        <v>0</v>
      </c>
      <c r="BG129" s="175" t="n">
        <f aca="false">IF(N129="zákl. přenesená",J129,0)</f>
        <v>0</v>
      </c>
      <c r="BH129" s="175" t="n">
        <f aca="false">IF(N129="sníž. přenesená",J129,0)</f>
        <v>0</v>
      </c>
      <c r="BI129" s="175" t="n">
        <f aca="false">IF(N129="nulová",J129,0)</f>
        <v>0</v>
      </c>
      <c r="BJ129" s="3" t="s">
        <v>80</v>
      </c>
      <c r="BK129" s="175" t="n">
        <f aca="false">ROUND(I129*H129,2)</f>
        <v>0</v>
      </c>
      <c r="BL129" s="3" t="s">
        <v>131</v>
      </c>
      <c r="BM129" s="174" t="s">
        <v>149</v>
      </c>
    </row>
    <row r="130" s="22" customFormat="true" ht="6.95" hidden="false" customHeight="true" outlineLevel="0" collapsed="false">
      <c r="A130" s="17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18"/>
      <c r="M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</row>
  </sheetData>
  <autoFilter ref="C118:K129"/>
  <mergeCells count="9">
    <mergeCell ref="L2:V2"/>
    <mergeCell ref="E7:H7"/>
    <mergeCell ref="E9:H9"/>
    <mergeCell ref="E18:H18"/>
    <mergeCell ref="E27:H27"/>
    <mergeCell ref="E85:H85"/>
    <mergeCell ref="E87:H87"/>
    <mergeCell ref="E109:H109"/>
    <mergeCell ref="E111:H111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M1805"/>
  <sheetViews>
    <sheetView showFormulas="false" showGridLines="false" showRowColHeaders="true" showZeros="true" rightToLeft="false" tabSelected="false" showOutlineSymbols="true" defaultGridColor="true" view="normal" topLeftCell="A1273" colorId="64" zoomScale="100" zoomScaleNormal="100" zoomScalePageLayoutView="100" workbookViewId="0">
      <selection pane="topLeft" activeCell="G1294" activeCellId="0" sqref="G1294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10" min="9" style="0" width="20.15"/>
    <col collapsed="false" customWidth="true" hidden="true" outlineLevel="0" max="11" min="11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85</v>
      </c>
      <c r="AZ2" s="196" t="s">
        <v>150</v>
      </c>
      <c r="BA2" s="196"/>
      <c r="BB2" s="196"/>
      <c r="BC2" s="196" t="s">
        <v>151</v>
      </c>
      <c r="BD2" s="196" t="s">
        <v>142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  <c r="AZ3" s="196" t="s">
        <v>152</v>
      </c>
      <c r="BA3" s="196"/>
      <c r="BB3" s="196"/>
      <c r="BC3" s="196" t="s">
        <v>153</v>
      </c>
      <c r="BD3" s="196" t="s">
        <v>142</v>
      </c>
    </row>
    <row r="4" customFormat="false" ht="24.95" hidden="false" customHeight="true" outlineLevel="0" collapsed="false">
      <c r="B4" s="6"/>
      <c r="D4" s="7" t="s">
        <v>98</v>
      </c>
      <c r="L4" s="6"/>
      <c r="M4" s="100" t="s">
        <v>9</v>
      </c>
      <c r="AT4" s="3" t="s">
        <v>2</v>
      </c>
      <c r="AZ4" s="196" t="s">
        <v>154</v>
      </c>
      <c r="BA4" s="196"/>
      <c r="BB4" s="196"/>
      <c r="BC4" s="196" t="s">
        <v>155</v>
      </c>
      <c r="BD4" s="196" t="s">
        <v>142</v>
      </c>
    </row>
    <row r="5" customFormat="false" ht="6.95" hidden="false" customHeight="true" outlineLevel="0" collapsed="false">
      <c r="B5" s="6"/>
      <c r="L5" s="6"/>
      <c r="AZ5" s="196" t="s">
        <v>156</v>
      </c>
      <c r="BA5" s="196"/>
      <c r="BB5" s="196"/>
      <c r="BC5" s="196" t="s">
        <v>157</v>
      </c>
      <c r="BD5" s="196" t="s">
        <v>142</v>
      </c>
    </row>
    <row r="6" customFormat="false" ht="12" hidden="false" customHeight="true" outlineLevel="0" collapsed="false">
      <c r="B6" s="6"/>
      <c r="D6" s="13" t="s">
        <v>13</v>
      </c>
      <c r="L6" s="6"/>
      <c r="AZ6" s="196" t="s">
        <v>158</v>
      </c>
      <c r="BA6" s="196"/>
      <c r="BB6" s="196"/>
      <c r="BC6" s="196" t="s">
        <v>159</v>
      </c>
      <c r="BD6" s="196" t="s">
        <v>142</v>
      </c>
    </row>
    <row r="7" customFormat="false" ht="16.5" hidden="false" customHeight="true" outlineLevel="0" collapsed="false">
      <c r="B7" s="6"/>
      <c r="E7" s="101" t="str">
        <f aca="false">'Rekapitulace stavby'!K6</f>
        <v>Centrum veřejných služeb Chocerady</v>
      </c>
      <c r="F7" s="101"/>
      <c r="G7" s="101"/>
      <c r="H7" s="101"/>
      <c r="L7" s="6"/>
      <c r="AZ7" s="196" t="s">
        <v>160</v>
      </c>
      <c r="BA7" s="196"/>
      <c r="BB7" s="196"/>
      <c r="BC7" s="196" t="s">
        <v>161</v>
      </c>
      <c r="BD7" s="196" t="s">
        <v>142</v>
      </c>
    </row>
    <row r="8" s="22" customFormat="true" ht="12" hidden="false" customHeight="true" outlineLevel="0" collapsed="false">
      <c r="A8" s="17"/>
      <c r="B8" s="18"/>
      <c r="C8" s="17"/>
      <c r="D8" s="13" t="s">
        <v>99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Z8" s="196" t="s">
        <v>162</v>
      </c>
      <c r="BA8" s="196"/>
      <c r="BB8" s="196"/>
      <c r="BC8" s="196" t="s">
        <v>163</v>
      </c>
      <c r="BD8" s="196" t="s">
        <v>142</v>
      </c>
    </row>
    <row r="9" s="22" customFormat="true" ht="16.5" hidden="false" customHeight="true" outlineLevel="0" collapsed="false">
      <c r="A9" s="17"/>
      <c r="B9" s="18"/>
      <c r="C9" s="17"/>
      <c r="D9" s="17"/>
      <c r="E9" s="102" t="s">
        <v>164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Z9" s="196" t="s">
        <v>165</v>
      </c>
      <c r="BA9" s="196"/>
      <c r="BB9" s="196"/>
      <c r="BC9" s="196" t="s">
        <v>166</v>
      </c>
      <c r="BD9" s="196" t="s">
        <v>142</v>
      </c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Z10" s="196" t="s">
        <v>167</v>
      </c>
      <c r="BA10" s="196"/>
      <c r="BB10" s="196"/>
      <c r="BC10" s="196" t="s">
        <v>168</v>
      </c>
      <c r="BD10" s="196" t="s">
        <v>142</v>
      </c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 t="s">
        <v>16</v>
      </c>
      <c r="G11" s="17"/>
      <c r="H11" s="17"/>
      <c r="I11" s="13" t="s">
        <v>17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Z11" s="196" t="s">
        <v>169</v>
      </c>
      <c r="BA11" s="196"/>
      <c r="BB11" s="196"/>
      <c r="BC11" s="196" t="s">
        <v>170</v>
      </c>
      <c r="BD11" s="196" t="s">
        <v>142</v>
      </c>
    </row>
    <row r="12" s="22" customFormat="true" ht="12" hidden="false" customHeight="true" outlineLevel="0" collapsed="false">
      <c r="A12" s="17"/>
      <c r="B12" s="18"/>
      <c r="C12" s="17"/>
      <c r="D12" s="13" t="s">
        <v>18</v>
      </c>
      <c r="E12" s="17"/>
      <c r="F12" s="14" t="s">
        <v>19</v>
      </c>
      <c r="G12" s="17"/>
      <c r="H12" s="17"/>
      <c r="I12" s="13" t="s">
        <v>20</v>
      </c>
      <c r="J12" s="103" t="str">
        <f aca="false">'Rekapitulace stavby'!AN8</f>
        <v>31. 7. 2021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Z12" s="196" t="s">
        <v>171</v>
      </c>
      <c r="BA12" s="196"/>
      <c r="BB12" s="196"/>
      <c r="BC12" s="196" t="s">
        <v>172</v>
      </c>
      <c r="BD12" s="196" t="s">
        <v>142</v>
      </c>
    </row>
    <row r="13" s="22" customFormat="tru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Z13" s="196" t="s">
        <v>173</v>
      </c>
      <c r="BA13" s="196"/>
      <c r="BB13" s="196"/>
      <c r="BC13" s="196" t="s">
        <v>174</v>
      </c>
      <c r="BD13" s="196" t="s">
        <v>142</v>
      </c>
    </row>
    <row r="14" s="22" customFormat="true" ht="12" hidden="false" customHeight="true" outlineLevel="0" collapsed="false">
      <c r="A14" s="17"/>
      <c r="B14" s="18"/>
      <c r="C14" s="17"/>
      <c r="D14" s="13" t="s">
        <v>22</v>
      </c>
      <c r="E14" s="17"/>
      <c r="F14" s="17"/>
      <c r="G14" s="17"/>
      <c r="H14" s="17"/>
      <c r="I14" s="13" t="s">
        <v>23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Z14" s="196" t="s">
        <v>175</v>
      </c>
      <c r="BA14" s="196"/>
      <c r="BB14" s="196"/>
      <c r="BC14" s="196" t="s">
        <v>176</v>
      </c>
      <c r="BD14" s="196" t="s">
        <v>142</v>
      </c>
    </row>
    <row r="15" s="22" customFormat="true" ht="18" hidden="false" customHeight="true" outlineLevel="0" collapsed="false">
      <c r="A15" s="17"/>
      <c r="B15" s="18"/>
      <c r="C15" s="17"/>
      <c r="D15" s="17"/>
      <c r="E15" s="14" t="s">
        <v>24</v>
      </c>
      <c r="F15" s="17"/>
      <c r="G15" s="17"/>
      <c r="H15" s="17"/>
      <c r="I15" s="13" t="s">
        <v>25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Z15" s="196" t="s">
        <v>177</v>
      </c>
      <c r="BA15" s="196"/>
      <c r="BB15" s="196"/>
      <c r="BC15" s="196" t="s">
        <v>178</v>
      </c>
      <c r="BD15" s="196" t="s">
        <v>142</v>
      </c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Z16" s="196" t="s">
        <v>179</v>
      </c>
      <c r="BA16" s="196"/>
      <c r="BB16" s="196"/>
      <c r="BC16" s="196" t="s">
        <v>180</v>
      </c>
      <c r="BD16" s="196" t="s">
        <v>142</v>
      </c>
    </row>
    <row r="17" s="22" customFormat="true" ht="12" hidden="false" customHeight="true" outlineLevel="0" collapsed="false">
      <c r="A17" s="17"/>
      <c r="B17" s="18"/>
      <c r="C17" s="17"/>
      <c r="D17" s="13" t="s">
        <v>26</v>
      </c>
      <c r="E17" s="17"/>
      <c r="F17" s="17"/>
      <c r="G17" s="17"/>
      <c r="H17" s="17"/>
      <c r="I17" s="13" t="s">
        <v>23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Z17" s="196" t="s">
        <v>181</v>
      </c>
      <c r="BA17" s="196"/>
      <c r="BB17" s="196"/>
      <c r="BC17" s="196" t="s">
        <v>182</v>
      </c>
      <c r="BD17" s="196" t="s">
        <v>142</v>
      </c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25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Z18" s="196" t="s">
        <v>183</v>
      </c>
      <c r="BA18" s="196"/>
      <c r="BB18" s="196"/>
      <c r="BC18" s="196" t="s">
        <v>184</v>
      </c>
      <c r="BD18" s="196" t="s">
        <v>142</v>
      </c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Z19" s="196" t="s">
        <v>185</v>
      </c>
      <c r="BA19" s="196"/>
      <c r="BB19" s="196"/>
      <c r="BC19" s="196" t="s">
        <v>186</v>
      </c>
      <c r="BD19" s="196" t="s">
        <v>142</v>
      </c>
    </row>
    <row r="20" s="22" customFormat="tru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23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Z20" s="196" t="s">
        <v>187</v>
      </c>
      <c r="BA20" s="196"/>
      <c r="BB20" s="196"/>
      <c r="BC20" s="196" t="s">
        <v>188</v>
      </c>
      <c r="BD20" s="196" t="s">
        <v>142</v>
      </c>
    </row>
    <row r="21" s="22" customFormat="tru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25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Z21" s="196" t="s">
        <v>189</v>
      </c>
      <c r="BA21" s="196"/>
      <c r="BB21" s="196"/>
      <c r="BC21" s="196" t="s">
        <v>172</v>
      </c>
      <c r="BD21" s="196" t="s">
        <v>142</v>
      </c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Z22" s="196" t="s">
        <v>190</v>
      </c>
      <c r="BA22" s="196"/>
      <c r="BB22" s="196"/>
      <c r="BC22" s="196" t="s">
        <v>191</v>
      </c>
      <c r="BD22" s="196" t="s">
        <v>142</v>
      </c>
    </row>
    <row r="23" s="22" customFormat="tru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23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Z23" s="196" t="s">
        <v>192</v>
      </c>
      <c r="BA23" s="196"/>
      <c r="BB23" s="196"/>
      <c r="BC23" s="196" t="s">
        <v>193</v>
      </c>
      <c r="BD23" s="196" t="s">
        <v>142</v>
      </c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25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Z24" s="196" t="s">
        <v>194</v>
      </c>
      <c r="BA24" s="196"/>
      <c r="BB24" s="196"/>
      <c r="BC24" s="196" t="s">
        <v>195</v>
      </c>
      <c r="BD24" s="196" t="s">
        <v>142</v>
      </c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31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45" hidden="false" customHeight="true" outlineLevel="0" collapsed="false">
      <c r="A30" s="17"/>
      <c r="B30" s="18"/>
      <c r="C30" s="17"/>
      <c r="D30" s="109" t="s">
        <v>32</v>
      </c>
      <c r="E30" s="17"/>
      <c r="F30" s="17"/>
      <c r="G30" s="17"/>
      <c r="H30" s="17"/>
      <c r="I30" s="17"/>
      <c r="J30" s="110" t="n">
        <f aca="false">ROUND(J141,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" hidden="false" customHeight="true" outlineLevel="0" collapsed="false">
      <c r="A32" s="17"/>
      <c r="B32" s="18"/>
      <c r="C32" s="17"/>
      <c r="D32" s="17"/>
      <c r="E32" s="17"/>
      <c r="F32" s="111" t="s">
        <v>34</v>
      </c>
      <c r="G32" s="17"/>
      <c r="H32" s="17"/>
      <c r="I32" s="111" t="s">
        <v>33</v>
      </c>
      <c r="J32" s="111" t="s">
        <v>35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" hidden="false" customHeight="true" outlineLevel="0" collapsed="false">
      <c r="A33" s="17"/>
      <c r="B33" s="18"/>
      <c r="C33" s="17"/>
      <c r="D33" s="112" t="s">
        <v>36</v>
      </c>
      <c r="E33" s="13" t="s">
        <v>37</v>
      </c>
      <c r="F33" s="113" t="n">
        <f aca="false">ROUND((SUM(BE141:BE1804)),  2)</f>
        <v>0</v>
      </c>
      <c r="G33" s="17"/>
      <c r="H33" s="17"/>
      <c r="I33" s="114" t="n">
        <v>0.21</v>
      </c>
      <c r="J33" s="113" t="n">
        <f aca="false">ROUND(((SUM(BE141:BE1804))*I33),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" hidden="false" customHeight="true" outlineLevel="0" collapsed="false">
      <c r="A34" s="17"/>
      <c r="B34" s="18"/>
      <c r="C34" s="17"/>
      <c r="D34" s="17"/>
      <c r="E34" s="13" t="s">
        <v>38</v>
      </c>
      <c r="F34" s="113" t="n">
        <f aca="false">ROUND((SUM(BF141:BF1804)),  2)</f>
        <v>0</v>
      </c>
      <c r="G34" s="17"/>
      <c r="H34" s="17"/>
      <c r="I34" s="114" t="n">
        <v>0.15</v>
      </c>
      <c r="J34" s="113" t="n">
        <f aca="false">ROUND(((SUM(BF141:BF1804))*I34),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" hidden="true" customHeight="true" outlineLevel="0" collapsed="false">
      <c r="A35" s="17"/>
      <c r="B35" s="18"/>
      <c r="C35" s="17"/>
      <c r="D35" s="17"/>
      <c r="E35" s="13" t="s">
        <v>39</v>
      </c>
      <c r="F35" s="113" t="n">
        <f aca="false">ROUND((SUM(BG141:BG1804)),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" hidden="true" customHeight="true" outlineLevel="0" collapsed="false">
      <c r="A36" s="17"/>
      <c r="B36" s="18"/>
      <c r="C36" s="17"/>
      <c r="D36" s="17"/>
      <c r="E36" s="13" t="s">
        <v>40</v>
      </c>
      <c r="F36" s="113" t="n">
        <f aca="false">ROUND((SUM(BH141:BH1804)),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" hidden="true" customHeight="true" outlineLevel="0" collapsed="false">
      <c r="A37" s="17"/>
      <c r="B37" s="18"/>
      <c r="C37" s="17"/>
      <c r="D37" s="17"/>
      <c r="E37" s="13" t="s">
        <v>41</v>
      </c>
      <c r="F37" s="113" t="n">
        <f aca="false">ROUND((SUM(BI141:BI1804)),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45" hidden="false" customHeight="true" outlineLevel="0" collapsed="false">
      <c r="A39" s="17"/>
      <c r="B39" s="18"/>
      <c r="C39" s="115"/>
      <c r="D39" s="116" t="s">
        <v>42</v>
      </c>
      <c r="E39" s="58"/>
      <c r="F39" s="58"/>
      <c r="G39" s="117" t="s">
        <v>43</v>
      </c>
      <c r="H39" s="118" t="s">
        <v>44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45</v>
      </c>
      <c r="E50" s="36"/>
      <c r="F50" s="36"/>
      <c r="G50" s="35" t="s">
        <v>46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47</v>
      </c>
      <c r="E61" s="20"/>
      <c r="F61" s="121" t="s">
        <v>48</v>
      </c>
      <c r="G61" s="37" t="s">
        <v>47</v>
      </c>
      <c r="H61" s="20"/>
      <c r="I61" s="20"/>
      <c r="J61" s="122" t="s">
        <v>48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49</v>
      </c>
      <c r="E65" s="38"/>
      <c r="F65" s="38"/>
      <c r="G65" s="35" t="s">
        <v>50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47</v>
      </c>
      <c r="E76" s="20"/>
      <c r="F76" s="121" t="s">
        <v>48</v>
      </c>
      <c r="G76" s="37" t="s">
        <v>47</v>
      </c>
      <c r="H76" s="20"/>
      <c r="I76" s="20"/>
      <c r="J76" s="122" t="s">
        <v>48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101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Centrum veřejných služeb Chocerady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99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SO 01 - Vlastní objekt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18</v>
      </c>
      <c r="D89" s="17"/>
      <c r="E89" s="17"/>
      <c r="F89" s="14" t="str">
        <f aca="false">F12</f>
        <v> </v>
      </c>
      <c r="G89" s="17"/>
      <c r="H89" s="17"/>
      <c r="I89" s="13" t="s">
        <v>20</v>
      </c>
      <c r="J89" s="103" t="str">
        <f aca="false">IF(J12="","",J12)</f>
        <v>31. 7. 2021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25.65" hidden="false" customHeight="true" outlineLevel="0" collapsed="false">
      <c r="A91" s="17"/>
      <c r="B91" s="18"/>
      <c r="C91" s="13" t="s">
        <v>22</v>
      </c>
      <c r="D91" s="17"/>
      <c r="E91" s="17"/>
      <c r="F91" s="14" t="str">
        <f aca="false">E15</f>
        <v>Obec Chocerady</v>
      </c>
      <c r="G91" s="17"/>
      <c r="H91" s="17"/>
      <c r="I91" s="13" t="s">
        <v>27</v>
      </c>
      <c r="J91" s="123" t="str">
        <f aca="false">E21</f>
        <v>Ing. arch. Zuzana Drahotová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15" hidden="false" customHeight="true" outlineLevel="0" collapsed="false">
      <c r="A92" s="17"/>
      <c r="B92" s="18"/>
      <c r="C92" s="13" t="s">
        <v>26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3" hidden="false" customHeight="true" outlineLevel="0" collapsed="false">
      <c r="A94" s="17"/>
      <c r="B94" s="18"/>
      <c r="C94" s="124" t="s">
        <v>102</v>
      </c>
      <c r="D94" s="115"/>
      <c r="E94" s="115"/>
      <c r="F94" s="115"/>
      <c r="G94" s="115"/>
      <c r="H94" s="115"/>
      <c r="I94" s="115"/>
      <c r="J94" s="125" t="s">
        <v>103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8" hidden="false" customHeight="true" outlineLevel="0" collapsed="false">
      <c r="A96" s="17"/>
      <c r="B96" s="18"/>
      <c r="C96" s="126" t="s">
        <v>104</v>
      </c>
      <c r="D96" s="17"/>
      <c r="E96" s="17"/>
      <c r="F96" s="17"/>
      <c r="G96" s="17"/>
      <c r="H96" s="17"/>
      <c r="I96" s="17"/>
      <c r="J96" s="110" t="n">
        <f aca="false">J141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105</v>
      </c>
    </row>
    <row r="97" s="127" customFormat="true" ht="24.95" hidden="false" customHeight="true" outlineLevel="0" collapsed="false">
      <c r="B97" s="128"/>
      <c r="D97" s="129" t="s">
        <v>106</v>
      </c>
      <c r="E97" s="130"/>
      <c r="F97" s="130"/>
      <c r="G97" s="130"/>
      <c r="H97" s="130"/>
      <c r="I97" s="130"/>
      <c r="J97" s="131" t="n">
        <f aca="false">J142</f>
        <v>0</v>
      </c>
      <c r="L97" s="128"/>
    </row>
    <row r="98" s="132" customFormat="true" ht="19.95" hidden="false" customHeight="true" outlineLevel="0" collapsed="false">
      <c r="B98" s="133"/>
      <c r="D98" s="134" t="s">
        <v>196</v>
      </c>
      <c r="E98" s="135"/>
      <c r="F98" s="135"/>
      <c r="G98" s="135"/>
      <c r="H98" s="135"/>
      <c r="I98" s="135"/>
      <c r="J98" s="136" t="n">
        <f aca="false">J143</f>
        <v>0</v>
      </c>
      <c r="L98" s="133"/>
    </row>
    <row r="99" s="132" customFormat="true" ht="19.95" hidden="false" customHeight="true" outlineLevel="0" collapsed="false">
      <c r="B99" s="133"/>
      <c r="D99" s="134" t="s">
        <v>197</v>
      </c>
      <c r="E99" s="135"/>
      <c r="F99" s="135"/>
      <c r="G99" s="135"/>
      <c r="H99" s="135"/>
      <c r="I99" s="135"/>
      <c r="J99" s="136" t="n">
        <f aca="false">J172</f>
        <v>0</v>
      </c>
      <c r="L99" s="133"/>
    </row>
    <row r="100" s="132" customFormat="true" ht="19.95" hidden="false" customHeight="true" outlineLevel="0" collapsed="false">
      <c r="B100" s="133"/>
      <c r="D100" s="134" t="s">
        <v>198</v>
      </c>
      <c r="E100" s="135"/>
      <c r="F100" s="135"/>
      <c r="G100" s="135"/>
      <c r="H100" s="135"/>
      <c r="I100" s="135"/>
      <c r="J100" s="136" t="n">
        <f aca="false">J235</f>
        <v>0</v>
      </c>
      <c r="L100" s="133"/>
    </row>
    <row r="101" s="132" customFormat="true" ht="19.95" hidden="false" customHeight="true" outlineLevel="0" collapsed="false">
      <c r="B101" s="133"/>
      <c r="D101" s="134" t="s">
        <v>199</v>
      </c>
      <c r="E101" s="135"/>
      <c r="F101" s="135"/>
      <c r="G101" s="135"/>
      <c r="H101" s="135"/>
      <c r="I101" s="135"/>
      <c r="J101" s="136" t="n">
        <f aca="false">J552</f>
        <v>0</v>
      </c>
      <c r="L101" s="133"/>
    </row>
    <row r="102" s="132" customFormat="true" ht="19.95" hidden="false" customHeight="true" outlineLevel="0" collapsed="false">
      <c r="B102" s="133"/>
      <c r="D102" s="134" t="s">
        <v>200</v>
      </c>
      <c r="E102" s="135"/>
      <c r="F102" s="135"/>
      <c r="G102" s="135"/>
      <c r="H102" s="135"/>
      <c r="I102" s="135"/>
      <c r="J102" s="136" t="n">
        <f aca="false">J703</f>
        <v>0</v>
      </c>
      <c r="L102" s="133"/>
    </row>
    <row r="103" s="132" customFormat="true" ht="19.95" hidden="false" customHeight="true" outlineLevel="0" collapsed="false">
      <c r="B103" s="133"/>
      <c r="D103" s="134" t="s">
        <v>107</v>
      </c>
      <c r="E103" s="135"/>
      <c r="F103" s="135"/>
      <c r="G103" s="135"/>
      <c r="H103" s="135"/>
      <c r="I103" s="135"/>
      <c r="J103" s="136" t="n">
        <f aca="false">J952</f>
        <v>0</v>
      </c>
      <c r="L103" s="133"/>
    </row>
    <row r="104" s="132" customFormat="true" ht="19.95" hidden="false" customHeight="true" outlineLevel="0" collapsed="false">
      <c r="B104" s="133"/>
      <c r="D104" s="134" t="s">
        <v>201</v>
      </c>
      <c r="E104" s="135"/>
      <c r="F104" s="135"/>
      <c r="G104" s="135"/>
      <c r="H104" s="135"/>
      <c r="I104" s="135"/>
      <c r="J104" s="136" t="n">
        <f aca="false">J988</f>
        <v>0</v>
      </c>
      <c r="L104" s="133"/>
    </row>
    <row r="105" s="127" customFormat="true" ht="24.95" hidden="false" customHeight="true" outlineLevel="0" collapsed="false">
      <c r="B105" s="128"/>
      <c r="D105" s="129" t="s">
        <v>202</v>
      </c>
      <c r="E105" s="130"/>
      <c r="F105" s="130"/>
      <c r="G105" s="130"/>
      <c r="H105" s="130"/>
      <c r="I105" s="130"/>
      <c r="J105" s="131" t="n">
        <f aca="false">J990</f>
        <v>0</v>
      </c>
      <c r="L105" s="128"/>
    </row>
    <row r="106" s="132" customFormat="true" ht="19.95" hidden="false" customHeight="true" outlineLevel="0" collapsed="false">
      <c r="B106" s="133"/>
      <c r="D106" s="134" t="s">
        <v>203</v>
      </c>
      <c r="E106" s="135"/>
      <c r="F106" s="135"/>
      <c r="G106" s="135"/>
      <c r="H106" s="135"/>
      <c r="I106" s="135"/>
      <c r="J106" s="136" t="n">
        <f aca="false">J991</f>
        <v>0</v>
      </c>
      <c r="L106" s="133"/>
    </row>
    <row r="107" s="132" customFormat="true" ht="19.95" hidden="false" customHeight="true" outlineLevel="0" collapsed="false">
      <c r="B107" s="133"/>
      <c r="D107" s="134" t="s">
        <v>204</v>
      </c>
      <c r="E107" s="135"/>
      <c r="F107" s="135"/>
      <c r="G107" s="135"/>
      <c r="H107" s="135"/>
      <c r="I107" s="135"/>
      <c r="J107" s="136" t="n">
        <f aca="false">J1042</f>
        <v>0</v>
      </c>
      <c r="L107" s="133"/>
    </row>
    <row r="108" s="132" customFormat="true" ht="19.95" hidden="false" customHeight="true" outlineLevel="0" collapsed="false">
      <c r="B108" s="133"/>
      <c r="D108" s="134" t="s">
        <v>205</v>
      </c>
      <c r="E108" s="135"/>
      <c r="F108" s="135"/>
      <c r="G108" s="135"/>
      <c r="H108" s="135"/>
      <c r="I108" s="135"/>
      <c r="J108" s="136" t="n">
        <f aca="false">J1142</f>
        <v>0</v>
      </c>
      <c r="L108" s="133"/>
    </row>
    <row r="109" s="132" customFormat="true" ht="19.95" hidden="false" customHeight="true" outlineLevel="0" collapsed="false">
      <c r="B109" s="133"/>
      <c r="D109" s="134" t="s">
        <v>206</v>
      </c>
      <c r="E109" s="135"/>
      <c r="F109" s="135"/>
      <c r="G109" s="135"/>
      <c r="H109" s="135"/>
      <c r="I109" s="135"/>
      <c r="J109" s="136" t="n">
        <f aca="false">J1341</f>
        <v>0</v>
      </c>
      <c r="L109" s="133"/>
    </row>
    <row r="110" s="132" customFormat="true" ht="19.95" hidden="false" customHeight="true" outlineLevel="0" collapsed="false">
      <c r="B110" s="133"/>
      <c r="D110" s="134" t="s">
        <v>207</v>
      </c>
      <c r="E110" s="135"/>
      <c r="F110" s="135"/>
      <c r="G110" s="135"/>
      <c r="H110" s="135"/>
      <c r="I110" s="135"/>
      <c r="J110" s="136" t="n">
        <f aca="false">J1351</f>
        <v>0</v>
      </c>
      <c r="L110" s="133"/>
    </row>
    <row r="111" s="132" customFormat="true" ht="19.95" hidden="false" customHeight="true" outlineLevel="0" collapsed="false">
      <c r="B111" s="133"/>
      <c r="D111" s="134" t="s">
        <v>208</v>
      </c>
      <c r="E111" s="135"/>
      <c r="F111" s="135"/>
      <c r="G111" s="135"/>
      <c r="H111" s="135"/>
      <c r="I111" s="135"/>
      <c r="J111" s="136" t="n">
        <f aca="false">J1376</f>
        <v>0</v>
      </c>
      <c r="L111" s="133"/>
    </row>
    <row r="112" s="132" customFormat="true" ht="19.95" hidden="false" customHeight="true" outlineLevel="0" collapsed="false">
      <c r="B112" s="133"/>
      <c r="D112" s="134" t="s">
        <v>209</v>
      </c>
      <c r="E112" s="135"/>
      <c r="F112" s="135"/>
      <c r="G112" s="135"/>
      <c r="H112" s="135"/>
      <c r="I112" s="135"/>
      <c r="J112" s="136" t="n">
        <f aca="false">J1386</f>
        <v>0</v>
      </c>
      <c r="L112" s="133"/>
    </row>
    <row r="113" s="132" customFormat="true" ht="19.95" hidden="false" customHeight="true" outlineLevel="0" collapsed="false">
      <c r="B113" s="133"/>
      <c r="D113" s="134" t="s">
        <v>210</v>
      </c>
      <c r="E113" s="135"/>
      <c r="F113" s="135"/>
      <c r="G113" s="135"/>
      <c r="H113" s="135"/>
      <c r="I113" s="135"/>
      <c r="J113" s="136" t="n">
        <f aca="false">J1484</f>
        <v>0</v>
      </c>
      <c r="L113" s="133"/>
    </row>
    <row r="114" s="132" customFormat="true" ht="19.95" hidden="false" customHeight="true" outlineLevel="0" collapsed="false">
      <c r="B114" s="133"/>
      <c r="D114" s="134" t="s">
        <v>211</v>
      </c>
      <c r="E114" s="135"/>
      <c r="F114" s="135"/>
      <c r="G114" s="135"/>
      <c r="H114" s="135"/>
      <c r="I114" s="135"/>
      <c r="J114" s="136" t="n">
        <f aca="false">J1596</f>
        <v>0</v>
      </c>
      <c r="L114" s="133"/>
    </row>
    <row r="115" s="132" customFormat="true" ht="19.95" hidden="false" customHeight="true" outlineLevel="0" collapsed="false">
      <c r="B115" s="133"/>
      <c r="D115" s="134" t="s">
        <v>212</v>
      </c>
      <c r="E115" s="135"/>
      <c r="F115" s="135"/>
      <c r="G115" s="135"/>
      <c r="H115" s="135"/>
      <c r="I115" s="135"/>
      <c r="J115" s="136" t="n">
        <f aca="false">J1625</f>
        <v>0</v>
      </c>
      <c r="L115" s="133"/>
    </row>
    <row r="116" s="132" customFormat="true" ht="19.95" hidden="false" customHeight="true" outlineLevel="0" collapsed="false">
      <c r="B116" s="133"/>
      <c r="D116" s="134" t="s">
        <v>213</v>
      </c>
      <c r="E116" s="135"/>
      <c r="F116" s="135"/>
      <c r="G116" s="135"/>
      <c r="H116" s="135"/>
      <c r="I116" s="135"/>
      <c r="J116" s="136" t="n">
        <f aca="false">J1644</f>
        <v>0</v>
      </c>
      <c r="L116" s="133"/>
    </row>
    <row r="117" s="132" customFormat="true" ht="19.95" hidden="false" customHeight="true" outlineLevel="0" collapsed="false">
      <c r="B117" s="133"/>
      <c r="D117" s="134" t="s">
        <v>214</v>
      </c>
      <c r="E117" s="135"/>
      <c r="F117" s="135"/>
      <c r="G117" s="135"/>
      <c r="H117" s="135"/>
      <c r="I117" s="135"/>
      <c r="J117" s="136" t="n">
        <f aca="false">J1689</f>
        <v>0</v>
      </c>
      <c r="L117" s="133"/>
    </row>
    <row r="118" s="132" customFormat="true" ht="19.95" hidden="false" customHeight="true" outlineLevel="0" collapsed="false">
      <c r="B118" s="133"/>
      <c r="D118" s="134" t="s">
        <v>215</v>
      </c>
      <c r="E118" s="135"/>
      <c r="F118" s="135"/>
      <c r="G118" s="135"/>
      <c r="H118" s="135"/>
      <c r="I118" s="135"/>
      <c r="J118" s="136" t="n">
        <f aca="false">J1718</f>
        <v>0</v>
      </c>
      <c r="L118" s="133"/>
    </row>
    <row r="119" s="132" customFormat="true" ht="19.95" hidden="false" customHeight="true" outlineLevel="0" collapsed="false">
      <c r="B119" s="133"/>
      <c r="D119" s="134" t="s">
        <v>216</v>
      </c>
      <c r="E119" s="135"/>
      <c r="F119" s="135"/>
      <c r="G119" s="135"/>
      <c r="H119" s="135"/>
      <c r="I119" s="135"/>
      <c r="J119" s="136" t="n">
        <f aca="false">J1757</f>
        <v>0</v>
      </c>
      <c r="L119" s="133"/>
    </row>
    <row r="120" s="132" customFormat="true" ht="19.95" hidden="false" customHeight="true" outlineLevel="0" collapsed="false">
      <c r="B120" s="133"/>
      <c r="D120" s="134" t="s">
        <v>217</v>
      </c>
      <c r="E120" s="135"/>
      <c r="F120" s="135"/>
      <c r="G120" s="135"/>
      <c r="H120" s="135"/>
      <c r="I120" s="135"/>
      <c r="J120" s="136" t="n">
        <f aca="false">J1781</f>
        <v>0</v>
      </c>
      <c r="L120" s="133"/>
    </row>
    <row r="121" s="132" customFormat="true" ht="19.95" hidden="false" customHeight="true" outlineLevel="0" collapsed="false">
      <c r="B121" s="133"/>
      <c r="D121" s="134" t="s">
        <v>218</v>
      </c>
      <c r="E121" s="135"/>
      <c r="F121" s="135"/>
      <c r="G121" s="135"/>
      <c r="H121" s="135"/>
      <c r="I121" s="135"/>
      <c r="J121" s="136" t="n">
        <f aca="false">J1793</f>
        <v>0</v>
      </c>
      <c r="L121" s="133"/>
    </row>
    <row r="122" s="22" customFormat="true" ht="21.85" hidden="false" customHeight="true" outlineLevel="0" collapsed="false">
      <c r="A122" s="17"/>
      <c r="B122" s="18"/>
      <c r="C122" s="17"/>
      <c r="D122" s="17"/>
      <c r="E122" s="17"/>
      <c r="F122" s="17"/>
      <c r="G122" s="17"/>
      <c r="H122" s="17"/>
      <c r="I122" s="17"/>
      <c r="J122" s="17"/>
      <c r="K122" s="17"/>
      <c r="L122" s="34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3" s="22" customFormat="true" ht="6.95" hidden="false" customHeight="true" outlineLevel="0" collapsed="false">
      <c r="A123" s="17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34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</row>
    <row r="127" s="22" customFormat="true" ht="6.95" hidden="false" customHeight="true" outlineLevel="0" collapsed="false">
      <c r="A127" s="17"/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34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</row>
    <row r="128" s="22" customFormat="true" ht="24.95" hidden="false" customHeight="true" outlineLevel="0" collapsed="false">
      <c r="A128" s="17"/>
      <c r="B128" s="18"/>
      <c r="C128" s="7" t="s">
        <v>109</v>
      </c>
      <c r="D128" s="17"/>
      <c r="E128" s="17"/>
      <c r="F128" s="17"/>
      <c r="G128" s="17"/>
      <c r="H128" s="17"/>
      <c r="I128" s="17"/>
      <c r="J128" s="17"/>
      <c r="K128" s="17"/>
      <c r="L128" s="34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</row>
    <row r="129" s="22" customFormat="true" ht="6.95" hidden="false" customHeight="true" outlineLevel="0" collapsed="false">
      <c r="A129" s="17"/>
      <c r="B129" s="18"/>
      <c r="C129" s="17"/>
      <c r="D129" s="17"/>
      <c r="E129" s="17"/>
      <c r="F129" s="17"/>
      <c r="G129" s="17"/>
      <c r="H129" s="17"/>
      <c r="I129" s="17"/>
      <c r="J129" s="17"/>
      <c r="K129" s="17"/>
      <c r="L129" s="34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</row>
    <row r="130" s="22" customFormat="true" ht="12" hidden="false" customHeight="true" outlineLevel="0" collapsed="false">
      <c r="A130" s="17"/>
      <c r="B130" s="18"/>
      <c r="C130" s="13" t="s">
        <v>13</v>
      </c>
      <c r="D130" s="17"/>
      <c r="E130" s="17"/>
      <c r="F130" s="17"/>
      <c r="G130" s="17"/>
      <c r="H130" s="17"/>
      <c r="I130" s="17"/>
      <c r="J130" s="17"/>
      <c r="K130" s="17"/>
      <c r="L130" s="34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</row>
    <row r="131" s="22" customFormat="true" ht="16.5" hidden="false" customHeight="true" outlineLevel="0" collapsed="false">
      <c r="A131" s="17"/>
      <c r="B131" s="18"/>
      <c r="C131" s="17"/>
      <c r="D131" s="17"/>
      <c r="E131" s="101" t="str">
        <f aca="false">E7</f>
        <v>Centrum veřejných služeb Chocerady</v>
      </c>
      <c r="F131" s="101"/>
      <c r="G131" s="101"/>
      <c r="H131" s="101"/>
      <c r="I131" s="17"/>
      <c r="J131" s="17"/>
      <c r="K131" s="17"/>
      <c r="L131" s="34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</row>
    <row r="132" s="22" customFormat="true" ht="12" hidden="false" customHeight="true" outlineLevel="0" collapsed="false">
      <c r="A132" s="17"/>
      <c r="B132" s="18"/>
      <c r="C132" s="13" t="s">
        <v>99</v>
      </c>
      <c r="D132" s="17"/>
      <c r="E132" s="17"/>
      <c r="F132" s="17"/>
      <c r="G132" s="17"/>
      <c r="H132" s="17"/>
      <c r="I132" s="17"/>
      <c r="J132" s="17"/>
      <c r="K132" s="17"/>
      <c r="L132" s="34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</row>
    <row r="133" s="22" customFormat="true" ht="16.5" hidden="false" customHeight="true" outlineLevel="0" collapsed="false">
      <c r="A133" s="17"/>
      <c r="B133" s="18"/>
      <c r="C133" s="17"/>
      <c r="D133" s="17"/>
      <c r="E133" s="102" t="str">
        <f aca="false">E9</f>
        <v>SO 01 - Vlastní objekt</v>
      </c>
      <c r="F133" s="102"/>
      <c r="G133" s="102"/>
      <c r="H133" s="102"/>
      <c r="I133" s="17"/>
      <c r="J133" s="17"/>
      <c r="K133" s="17"/>
      <c r="L133" s="34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</row>
    <row r="134" s="22" customFormat="true" ht="6.95" hidden="false" customHeight="true" outlineLevel="0" collapsed="false">
      <c r="A134" s="17"/>
      <c r="B134" s="18"/>
      <c r="C134" s="17"/>
      <c r="D134" s="17"/>
      <c r="E134" s="17"/>
      <c r="F134" s="17"/>
      <c r="G134" s="17"/>
      <c r="H134" s="17"/>
      <c r="I134" s="17"/>
      <c r="J134" s="17"/>
      <c r="K134" s="17"/>
      <c r="L134" s="34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</row>
    <row r="135" s="22" customFormat="true" ht="12" hidden="false" customHeight="true" outlineLevel="0" collapsed="false">
      <c r="A135" s="17"/>
      <c r="B135" s="18"/>
      <c r="C135" s="13" t="s">
        <v>18</v>
      </c>
      <c r="D135" s="17"/>
      <c r="E135" s="17"/>
      <c r="F135" s="14" t="str">
        <f aca="false">F12</f>
        <v> </v>
      </c>
      <c r="G135" s="17"/>
      <c r="H135" s="17"/>
      <c r="I135" s="13" t="s">
        <v>20</v>
      </c>
      <c r="J135" s="103" t="str">
        <f aca="false">IF(J12="","",J12)</f>
        <v>31. 7. 2021</v>
      </c>
      <c r="K135" s="17"/>
      <c r="L135" s="34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</row>
    <row r="136" s="22" customFormat="true" ht="6.95" hidden="false" customHeight="true" outlineLevel="0" collapsed="false">
      <c r="A136" s="17"/>
      <c r="B136" s="18"/>
      <c r="C136" s="17"/>
      <c r="D136" s="17"/>
      <c r="E136" s="17"/>
      <c r="F136" s="17"/>
      <c r="G136" s="17"/>
      <c r="H136" s="17"/>
      <c r="I136" s="17"/>
      <c r="J136" s="17"/>
      <c r="K136" s="17"/>
      <c r="L136" s="34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</row>
    <row r="137" s="22" customFormat="true" ht="25.65" hidden="false" customHeight="true" outlineLevel="0" collapsed="false">
      <c r="A137" s="17"/>
      <c r="B137" s="18"/>
      <c r="C137" s="13" t="s">
        <v>22</v>
      </c>
      <c r="D137" s="17"/>
      <c r="E137" s="17"/>
      <c r="F137" s="14" t="str">
        <f aca="false">E15</f>
        <v>Obec Chocerady</v>
      </c>
      <c r="G137" s="17"/>
      <c r="H137" s="17"/>
      <c r="I137" s="13" t="s">
        <v>27</v>
      </c>
      <c r="J137" s="123" t="str">
        <f aca="false">E21</f>
        <v>Ing. arch. Zuzana Drahotová</v>
      </c>
      <c r="K137" s="17"/>
      <c r="L137" s="34"/>
      <c r="S137" s="17"/>
      <c r="T137" s="17"/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</row>
    <row r="138" s="22" customFormat="true" ht="15.15" hidden="false" customHeight="true" outlineLevel="0" collapsed="false">
      <c r="A138" s="17"/>
      <c r="B138" s="18"/>
      <c r="C138" s="13" t="s">
        <v>26</v>
      </c>
      <c r="D138" s="17"/>
      <c r="E138" s="17"/>
      <c r="F138" s="14" t="str">
        <f aca="false">IF(E18="","",E18)</f>
        <v> </v>
      </c>
      <c r="G138" s="17"/>
      <c r="H138" s="17"/>
      <c r="I138" s="13" t="s">
        <v>30</v>
      </c>
      <c r="J138" s="123" t="str">
        <f aca="false">E24</f>
        <v> </v>
      </c>
      <c r="K138" s="17"/>
      <c r="L138" s="34"/>
      <c r="S138" s="17"/>
      <c r="T138" s="17"/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</row>
    <row r="139" s="22" customFormat="true" ht="10.3" hidden="false" customHeight="true" outlineLevel="0" collapsed="false">
      <c r="A139" s="17"/>
      <c r="B139" s="18"/>
      <c r="C139" s="17"/>
      <c r="D139" s="17"/>
      <c r="E139" s="17"/>
      <c r="F139" s="17"/>
      <c r="G139" s="17"/>
      <c r="H139" s="17"/>
      <c r="I139" s="17"/>
      <c r="J139" s="17"/>
      <c r="K139" s="17"/>
      <c r="L139" s="34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</row>
    <row r="140" s="144" customFormat="true" ht="29.3" hidden="false" customHeight="true" outlineLevel="0" collapsed="false">
      <c r="A140" s="137"/>
      <c r="B140" s="138"/>
      <c r="C140" s="139" t="s">
        <v>110</v>
      </c>
      <c r="D140" s="140" t="s">
        <v>57</v>
      </c>
      <c r="E140" s="140" t="s">
        <v>53</v>
      </c>
      <c r="F140" s="140" t="s">
        <v>54</v>
      </c>
      <c r="G140" s="140" t="s">
        <v>111</v>
      </c>
      <c r="H140" s="140" t="s">
        <v>112</v>
      </c>
      <c r="I140" s="140" t="s">
        <v>113</v>
      </c>
      <c r="J140" s="141" t="s">
        <v>103</v>
      </c>
      <c r="K140" s="142" t="s">
        <v>114</v>
      </c>
      <c r="L140" s="143"/>
      <c r="M140" s="63"/>
      <c r="N140" s="64" t="s">
        <v>36</v>
      </c>
      <c r="O140" s="64" t="s">
        <v>115</v>
      </c>
      <c r="P140" s="64" t="s">
        <v>116</v>
      </c>
      <c r="Q140" s="64" t="s">
        <v>117</v>
      </c>
      <c r="R140" s="64" t="s">
        <v>118</v>
      </c>
      <c r="S140" s="64" t="s">
        <v>119</v>
      </c>
      <c r="T140" s="65" t="s">
        <v>120</v>
      </c>
      <c r="U140" s="137"/>
      <c r="V140" s="137"/>
      <c r="W140" s="137"/>
      <c r="X140" s="137"/>
      <c r="Y140" s="137"/>
      <c r="Z140" s="137"/>
      <c r="AA140" s="137"/>
      <c r="AB140" s="137"/>
      <c r="AC140" s="137"/>
      <c r="AD140" s="137"/>
      <c r="AE140" s="137"/>
    </row>
    <row r="141" s="22" customFormat="true" ht="22.8" hidden="false" customHeight="true" outlineLevel="0" collapsed="false">
      <c r="A141" s="17"/>
      <c r="B141" s="18"/>
      <c r="C141" s="71" t="s">
        <v>121</v>
      </c>
      <c r="D141" s="17"/>
      <c r="E141" s="17"/>
      <c r="F141" s="17"/>
      <c r="G141" s="17"/>
      <c r="H141" s="17"/>
      <c r="I141" s="17"/>
      <c r="J141" s="145" t="n">
        <f aca="false">BK141</f>
        <v>0</v>
      </c>
      <c r="K141" s="17"/>
      <c r="L141" s="18"/>
      <c r="M141" s="66"/>
      <c r="N141" s="53"/>
      <c r="O141" s="67"/>
      <c r="P141" s="146" t="n">
        <f aca="false">P142+P990</f>
        <v>10728.686109</v>
      </c>
      <c r="Q141" s="67"/>
      <c r="R141" s="146" t="n">
        <f aca="false">R142+R990</f>
        <v>1766.40617065</v>
      </c>
      <c r="S141" s="67"/>
      <c r="T141" s="147" t="n">
        <f aca="false">T142+T990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T141" s="3" t="s">
        <v>71</v>
      </c>
      <c r="AU141" s="3" t="s">
        <v>105</v>
      </c>
      <c r="BK141" s="148" t="n">
        <f aca="false">BK142+BK990</f>
        <v>0</v>
      </c>
    </row>
    <row r="142" s="149" customFormat="true" ht="25.9" hidden="false" customHeight="true" outlineLevel="0" collapsed="false">
      <c r="B142" s="150"/>
      <c r="D142" s="151" t="s">
        <v>71</v>
      </c>
      <c r="E142" s="152" t="s">
        <v>122</v>
      </c>
      <c r="F142" s="152" t="s">
        <v>123</v>
      </c>
      <c r="J142" s="153" t="n">
        <f aca="false">BK142</f>
        <v>0</v>
      </c>
      <c r="L142" s="150"/>
      <c r="M142" s="154"/>
      <c r="N142" s="155"/>
      <c r="O142" s="155"/>
      <c r="P142" s="156" t="n">
        <f aca="false">P143+P172+P235+P552+P703+P952+P988</f>
        <v>8501.560009</v>
      </c>
      <c r="Q142" s="155"/>
      <c r="R142" s="156" t="n">
        <f aca="false">R143+R172+R235+R552+R703+R952+R988</f>
        <v>1707.62747076</v>
      </c>
      <c r="S142" s="155"/>
      <c r="T142" s="157" t="n">
        <f aca="false">T143+T172+T235+T552+T703+T952+T988</f>
        <v>0</v>
      </c>
      <c r="AR142" s="151" t="s">
        <v>80</v>
      </c>
      <c r="AT142" s="158" t="s">
        <v>71</v>
      </c>
      <c r="AU142" s="158" t="s">
        <v>72</v>
      </c>
      <c r="AY142" s="151" t="s">
        <v>124</v>
      </c>
      <c r="BK142" s="159" t="n">
        <f aca="false">BK143+BK172+BK235+BK552+BK703+BK952+BK988</f>
        <v>0</v>
      </c>
    </row>
    <row r="143" s="149" customFormat="true" ht="22.8" hidden="false" customHeight="true" outlineLevel="0" collapsed="false">
      <c r="B143" s="150"/>
      <c r="D143" s="151" t="s">
        <v>71</v>
      </c>
      <c r="E143" s="160" t="s">
        <v>80</v>
      </c>
      <c r="F143" s="160" t="s">
        <v>219</v>
      </c>
      <c r="J143" s="161" t="n">
        <f aca="false">BK143</f>
        <v>0</v>
      </c>
      <c r="L143" s="150"/>
      <c r="M143" s="154"/>
      <c r="N143" s="155"/>
      <c r="O143" s="155"/>
      <c r="P143" s="156" t="n">
        <f aca="false">SUM(P144:P171)</f>
        <v>505.589651</v>
      </c>
      <c r="Q143" s="155"/>
      <c r="R143" s="156" t="n">
        <f aca="false">SUM(R144:R171)</f>
        <v>0</v>
      </c>
      <c r="S143" s="155"/>
      <c r="T143" s="157" t="n">
        <f aca="false">SUM(T144:T171)</f>
        <v>0</v>
      </c>
      <c r="AR143" s="151" t="s">
        <v>80</v>
      </c>
      <c r="AT143" s="158" t="s">
        <v>71</v>
      </c>
      <c r="AU143" s="158" t="s">
        <v>80</v>
      </c>
      <c r="AY143" s="151" t="s">
        <v>124</v>
      </c>
      <c r="BK143" s="159" t="n">
        <f aca="false">SUM(BK144:BK171)</f>
        <v>0</v>
      </c>
    </row>
    <row r="144" s="22" customFormat="true" ht="21.75" hidden="false" customHeight="true" outlineLevel="0" collapsed="false">
      <c r="A144" s="17"/>
      <c r="B144" s="162"/>
      <c r="C144" s="163" t="s">
        <v>80</v>
      </c>
      <c r="D144" s="163" t="s">
        <v>127</v>
      </c>
      <c r="E144" s="164" t="s">
        <v>220</v>
      </c>
      <c r="F144" s="165" t="s">
        <v>221</v>
      </c>
      <c r="G144" s="166" t="s">
        <v>130</v>
      </c>
      <c r="H144" s="167" t="n">
        <v>557.652</v>
      </c>
      <c r="I144" s="168"/>
      <c r="J144" s="168" t="n">
        <f aca="false">ROUND(I144*H144,2)</f>
        <v>0</v>
      </c>
      <c r="K144" s="169"/>
      <c r="L144" s="18"/>
      <c r="M144" s="170"/>
      <c r="N144" s="171" t="s">
        <v>37</v>
      </c>
      <c r="O144" s="172" t="n">
        <v>0.214</v>
      </c>
      <c r="P144" s="172" t="n">
        <f aca="false">O144*H144</f>
        <v>119.337528</v>
      </c>
      <c r="Q144" s="172" t="n">
        <v>0</v>
      </c>
      <c r="R144" s="172" t="n">
        <f aca="false">Q144*H144</f>
        <v>0</v>
      </c>
      <c r="S144" s="172" t="n">
        <v>0</v>
      </c>
      <c r="T144" s="173" t="n">
        <f aca="false"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74" t="s">
        <v>131</v>
      </c>
      <c r="AT144" s="174" t="s">
        <v>127</v>
      </c>
      <c r="AU144" s="174" t="s">
        <v>82</v>
      </c>
      <c r="AY144" s="3" t="s">
        <v>124</v>
      </c>
      <c r="BE144" s="175" t="n">
        <f aca="false">IF(N144="základní",J144,0)</f>
        <v>0</v>
      </c>
      <c r="BF144" s="175" t="n">
        <f aca="false">IF(N144="snížená",J144,0)</f>
        <v>0</v>
      </c>
      <c r="BG144" s="175" t="n">
        <f aca="false">IF(N144="zákl. přenesená",J144,0)</f>
        <v>0</v>
      </c>
      <c r="BH144" s="175" t="n">
        <f aca="false">IF(N144="sníž. přenesená",J144,0)</f>
        <v>0</v>
      </c>
      <c r="BI144" s="175" t="n">
        <f aca="false">IF(N144="nulová",J144,0)</f>
        <v>0</v>
      </c>
      <c r="BJ144" s="3" t="s">
        <v>80</v>
      </c>
      <c r="BK144" s="175" t="n">
        <f aca="false">ROUND(I144*H144,2)</f>
        <v>0</v>
      </c>
      <c r="BL144" s="3" t="s">
        <v>131</v>
      </c>
      <c r="BM144" s="174" t="s">
        <v>222</v>
      </c>
    </row>
    <row r="145" s="176" customFormat="true" ht="12.8" hidden="false" customHeight="false" outlineLevel="0" collapsed="false">
      <c r="B145" s="177"/>
      <c r="D145" s="178" t="s">
        <v>133</v>
      </c>
      <c r="E145" s="179"/>
      <c r="F145" s="180" t="s">
        <v>223</v>
      </c>
      <c r="H145" s="179"/>
      <c r="L145" s="177"/>
      <c r="M145" s="181"/>
      <c r="N145" s="182"/>
      <c r="O145" s="182"/>
      <c r="P145" s="182"/>
      <c r="Q145" s="182"/>
      <c r="R145" s="182"/>
      <c r="S145" s="182"/>
      <c r="T145" s="183"/>
      <c r="AT145" s="179" t="s">
        <v>133</v>
      </c>
      <c r="AU145" s="179" t="s">
        <v>82</v>
      </c>
      <c r="AV145" s="176" t="s">
        <v>80</v>
      </c>
      <c r="AW145" s="176" t="s">
        <v>29</v>
      </c>
      <c r="AX145" s="176" t="s">
        <v>72</v>
      </c>
      <c r="AY145" s="179" t="s">
        <v>124</v>
      </c>
    </row>
    <row r="146" s="184" customFormat="true" ht="12.8" hidden="false" customHeight="false" outlineLevel="0" collapsed="false">
      <c r="B146" s="185"/>
      <c r="D146" s="178" t="s">
        <v>133</v>
      </c>
      <c r="E146" s="186"/>
      <c r="F146" s="187" t="s">
        <v>224</v>
      </c>
      <c r="H146" s="188" t="n">
        <v>830.676</v>
      </c>
      <c r="L146" s="185"/>
      <c r="M146" s="189"/>
      <c r="N146" s="190"/>
      <c r="O146" s="190"/>
      <c r="P146" s="190"/>
      <c r="Q146" s="190"/>
      <c r="R146" s="190"/>
      <c r="S146" s="190"/>
      <c r="T146" s="191"/>
      <c r="AT146" s="186" t="s">
        <v>133</v>
      </c>
      <c r="AU146" s="186" t="s">
        <v>82</v>
      </c>
      <c r="AV146" s="184" t="s">
        <v>82</v>
      </c>
      <c r="AW146" s="184" t="s">
        <v>29</v>
      </c>
      <c r="AX146" s="184" t="s">
        <v>72</v>
      </c>
      <c r="AY146" s="186" t="s">
        <v>124</v>
      </c>
    </row>
    <row r="147" s="176" customFormat="true" ht="12.8" hidden="false" customHeight="false" outlineLevel="0" collapsed="false">
      <c r="B147" s="177"/>
      <c r="D147" s="178" t="s">
        <v>133</v>
      </c>
      <c r="E147" s="179"/>
      <c r="F147" s="180" t="s">
        <v>225</v>
      </c>
      <c r="H147" s="179"/>
      <c r="L147" s="177"/>
      <c r="M147" s="181"/>
      <c r="N147" s="182"/>
      <c r="O147" s="182"/>
      <c r="P147" s="182"/>
      <c r="Q147" s="182"/>
      <c r="R147" s="182"/>
      <c r="S147" s="182"/>
      <c r="T147" s="183"/>
      <c r="AT147" s="179" t="s">
        <v>133</v>
      </c>
      <c r="AU147" s="179" t="s">
        <v>82</v>
      </c>
      <c r="AV147" s="176" t="s">
        <v>80</v>
      </c>
      <c r="AW147" s="176" t="s">
        <v>29</v>
      </c>
      <c r="AX147" s="176" t="s">
        <v>72</v>
      </c>
      <c r="AY147" s="179" t="s">
        <v>124</v>
      </c>
    </row>
    <row r="148" s="184" customFormat="true" ht="12.8" hidden="false" customHeight="false" outlineLevel="0" collapsed="false">
      <c r="B148" s="185"/>
      <c r="D148" s="178" t="s">
        <v>133</v>
      </c>
      <c r="E148" s="186"/>
      <c r="F148" s="187" t="s">
        <v>226</v>
      </c>
      <c r="H148" s="188" t="n">
        <v>13.702</v>
      </c>
      <c r="L148" s="185"/>
      <c r="M148" s="189"/>
      <c r="N148" s="190"/>
      <c r="O148" s="190"/>
      <c r="P148" s="190"/>
      <c r="Q148" s="190"/>
      <c r="R148" s="190"/>
      <c r="S148" s="190"/>
      <c r="T148" s="191"/>
      <c r="AT148" s="186" t="s">
        <v>133</v>
      </c>
      <c r="AU148" s="186" t="s">
        <v>82</v>
      </c>
      <c r="AV148" s="184" t="s">
        <v>82</v>
      </c>
      <c r="AW148" s="184" t="s">
        <v>29</v>
      </c>
      <c r="AX148" s="184" t="s">
        <v>72</v>
      </c>
      <c r="AY148" s="186" t="s">
        <v>124</v>
      </c>
    </row>
    <row r="149" s="176" customFormat="true" ht="12.8" hidden="false" customHeight="false" outlineLevel="0" collapsed="false">
      <c r="B149" s="177"/>
      <c r="D149" s="178" t="s">
        <v>133</v>
      </c>
      <c r="E149" s="179"/>
      <c r="F149" s="180" t="s">
        <v>227</v>
      </c>
      <c r="H149" s="179"/>
      <c r="L149" s="177"/>
      <c r="M149" s="181"/>
      <c r="N149" s="182"/>
      <c r="O149" s="182"/>
      <c r="P149" s="182"/>
      <c r="Q149" s="182"/>
      <c r="R149" s="182"/>
      <c r="S149" s="182"/>
      <c r="T149" s="183"/>
      <c r="AT149" s="179" t="s">
        <v>133</v>
      </c>
      <c r="AU149" s="179" t="s">
        <v>82</v>
      </c>
      <c r="AV149" s="176" t="s">
        <v>80</v>
      </c>
      <c r="AW149" s="176" t="s">
        <v>29</v>
      </c>
      <c r="AX149" s="176" t="s">
        <v>72</v>
      </c>
      <c r="AY149" s="179" t="s">
        <v>124</v>
      </c>
    </row>
    <row r="150" s="184" customFormat="true" ht="12.8" hidden="false" customHeight="false" outlineLevel="0" collapsed="false">
      <c r="B150" s="185"/>
      <c r="D150" s="178" t="s">
        <v>133</v>
      </c>
      <c r="E150" s="186"/>
      <c r="F150" s="187" t="s">
        <v>228</v>
      </c>
      <c r="H150" s="188" t="n">
        <v>8.487</v>
      </c>
      <c r="L150" s="185"/>
      <c r="M150" s="189"/>
      <c r="N150" s="190"/>
      <c r="O150" s="190"/>
      <c r="P150" s="190"/>
      <c r="Q150" s="190"/>
      <c r="R150" s="190"/>
      <c r="S150" s="190"/>
      <c r="T150" s="191"/>
      <c r="AT150" s="186" t="s">
        <v>133</v>
      </c>
      <c r="AU150" s="186" t="s">
        <v>82</v>
      </c>
      <c r="AV150" s="184" t="s">
        <v>82</v>
      </c>
      <c r="AW150" s="184" t="s">
        <v>29</v>
      </c>
      <c r="AX150" s="184" t="s">
        <v>72</v>
      </c>
      <c r="AY150" s="186" t="s">
        <v>124</v>
      </c>
    </row>
    <row r="151" s="184" customFormat="true" ht="12.8" hidden="false" customHeight="false" outlineLevel="0" collapsed="false">
      <c r="B151" s="185"/>
      <c r="D151" s="178" t="s">
        <v>133</v>
      </c>
      <c r="E151" s="186"/>
      <c r="F151" s="187" t="s">
        <v>229</v>
      </c>
      <c r="H151" s="188" t="n">
        <v>11.121</v>
      </c>
      <c r="L151" s="185"/>
      <c r="M151" s="189"/>
      <c r="N151" s="190"/>
      <c r="O151" s="190"/>
      <c r="P151" s="190"/>
      <c r="Q151" s="190"/>
      <c r="R151" s="190"/>
      <c r="S151" s="190"/>
      <c r="T151" s="191"/>
      <c r="AT151" s="186" t="s">
        <v>133</v>
      </c>
      <c r="AU151" s="186" t="s">
        <v>82</v>
      </c>
      <c r="AV151" s="184" t="s">
        <v>82</v>
      </c>
      <c r="AW151" s="184" t="s">
        <v>29</v>
      </c>
      <c r="AX151" s="184" t="s">
        <v>72</v>
      </c>
      <c r="AY151" s="186" t="s">
        <v>124</v>
      </c>
    </row>
    <row r="152" s="176" customFormat="true" ht="12.8" hidden="false" customHeight="false" outlineLevel="0" collapsed="false">
      <c r="B152" s="177"/>
      <c r="D152" s="178" t="s">
        <v>133</v>
      </c>
      <c r="E152" s="179"/>
      <c r="F152" s="180" t="s">
        <v>230</v>
      </c>
      <c r="H152" s="179"/>
      <c r="L152" s="177"/>
      <c r="M152" s="181"/>
      <c r="N152" s="182"/>
      <c r="O152" s="182"/>
      <c r="P152" s="182"/>
      <c r="Q152" s="182"/>
      <c r="R152" s="182"/>
      <c r="S152" s="182"/>
      <c r="T152" s="183"/>
      <c r="AT152" s="179" t="s">
        <v>133</v>
      </c>
      <c r="AU152" s="179" t="s">
        <v>82</v>
      </c>
      <c r="AV152" s="176" t="s">
        <v>80</v>
      </c>
      <c r="AW152" s="176" t="s">
        <v>29</v>
      </c>
      <c r="AX152" s="176" t="s">
        <v>72</v>
      </c>
      <c r="AY152" s="179" t="s">
        <v>124</v>
      </c>
    </row>
    <row r="153" s="184" customFormat="true" ht="12.8" hidden="false" customHeight="false" outlineLevel="0" collapsed="false">
      <c r="B153" s="185"/>
      <c r="D153" s="178" t="s">
        <v>133</v>
      </c>
      <c r="E153" s="186"/>
      <c r="F153" s="187" t="s">
        <v>231</v>
      </c>
      <c r="H153" s="188" t="n">
        <v>9.566</v>
      </c>
      <c r="L153" s="185"/>
      <c r="M153" s="189"/>
      <c r="N153" s="190"/>
      <c r="O153" s="190"/>
      <c r="P153" s="190"/>
      <c r="Q153" s="190"/>
      <c r="R153" s="190"/>
      <c r="S153" s="190"/>
      <c r="T153" s="191"/>
      <c r="AT153" s="186" t="s">
        <v>133</v>
      </c>
      <c r="AU153" s="186" t="s">
        <v>82</v>
      </c>
      <c r="AV153" s="184" t="s">
        <v>82</v>
      </c>
      <c r="AW153" s="184" t="s">
        <v>29</v>
      </c>
      <c r="AX153" s="184" t="s">
        <v>72</v>
      </c>
      <c r="AY153" s="186" t="s">
        <v>124</v>
      </c>
    </row>
    <row r="154" s="176" customFormat="true" ht="12.8" hidden="false" customHeight="false" outlineLevel="0" collapsed="false">
      <c r="B154" s="177"/>
      <c r="D154" s="178" t="s">
        <v>133</v>
      </c>
      <c r="E154" s="179"/>
      <c r="F154" s="180" t="s">
        <v>232</v>
      </c>
      <c r="H154" s="179"/>
      <c r="L154" s="177"/>
      <c r="M154" s="181"/>
      <c r="N154" s="182"/>
      <c r="O154" s="182"/>
      <c r="P154" s="182"/>
      <c r="Q154" s="182"/>
      <c r="R154" s="182"/>
      <c r="S154" s="182"/>
      <c r="T154" s="183"/>
      <c r="AT154" s="179" t="s">
        <v>133</v>
      </c>
      <c r="AU154" s="179" t="s">
        <v>82</v>
      </c>
      <c r="AV154" s="176" t="s">
        <v>80</v>
      </c>
      <c r="AW154" s="176" t="s">
        <v>29</v>
      </c>
      <c r="AX154" s="176" t="s">
        <v>72</v>
      </c>
      <c r="AY154" s="179" t="s">
        <v>124</v>
      </c>
    </row>
    <row r="155" s="184" customFormat="true" ht="12.8" hidden="false" customHeight="false" outlineLevel="0" collapsed="false">
      <c r="B155" s="185"/>
      <c r="D155" s="178" t="s">
        <v>133</v>
      </c>
      <c r="E155" s="186"/>
      <c r="F155" s="187" t="s">
        <v>233</v>
      </c>
      <c r="H155" s="188" t="n">
        <v>-315.9</v>
      </c>
      <c r="L155" s="185"/>
      <c r="M155" s="189"/>
      <c r="N155" s="190"/>
      <c r="O155" s="190"/>
      <c r="P155" s="190"/>
      <c r="Q155" s="190"/>
      <c r="R155" s="190"/>
      <c r="S155" s="190"/>
      <c r="T155" s="191"/>
      <c r="AT155" s="186" t="s">
        <v>133</v>
      </c>
      <c r="AU155" s="186" t="s">
        <v>82</v>
      </c>
      <c r="AV155" s="184" t="s">
        <v>82</v>
      </c>
      <c r="AW155" s="184" t="s">
        <v>29</v>
      </c>
      <c r="AX155" s="184" t="s">
        <v>72</v>
      </c>
      <c r="AY155" s="186" t="s">
        <v>124</v>
      </c>
    </row>
    <row r="156" s="197" customFormat="true" ht="12.8" hidden="false" customHeight="false" outlineLevel="0" collapsed="false">
      <c r="B156" s="198"/>
      <c r="D156" s="178" t="s">
        <v>133</v>
      </c>
      <c r="E156" s="199"/>
      <c r="F156" s="200" t="s">
        <v>234</v>
      </c>
      <c r="H156" s="201" t="n">
        <v>557.652</v>
      </c>
      <c r="L156" s="198"/>
      <c r="M156" s="202"/>
      <c r="N156" s="203"/>
      <c r="O156" s="203"/>
      <c r="P156" s="203"/>
      <c r="Q156" s="203"/>
      <c r="R156" s="203"/>
      <c r="S156" s="203"/>
      <c r="T156" s="204"/>
      <c r="AT156" s="199" t="s">
        <v>133</v>
      </c>
      <c r="AU156" s="199" t="s">
        <v>82</v>
      </c>
      <c r="AV156" s="197" t="s">
        <v>131</v>
      </c>
      <c r="AW156" s="197" t="s">
        <v>29</v>
      </c>
      <c r="AX156" s="197" t="s">
        <v>80</v>
      </c>
      <c r="AY156" s="199" t="s">
        <v>124</v>
      </c>
    </row>
    <row r="157" s="22" customFormat="true" ht="21.75" hidden="false" customHeight="true" outlineLevel="0" collapsed="false">
      <c r="A157" s="17"/>
      <c r="B157" s="162"/>
      <c r="C157" s="163" t="s">
        <v>82</v>
      </c>
      <c r="D157" s="163" t="s">
        <v>127</v>
      </c>
      <c r="E157" s="164" t="s">
        <v>235</v>
      </c>
      <c r="F157" s="165" t="s">
        <v>236</v>
      </c>
      <c r="G157" s="166" t="s">
        <v>130</v>
      </c>
      <c r="H157" s="167" t="n">
        <v>1115.304</v>
      </c>
      <c r="I157" s="168"/>
      <c r="J157" s="168" t="n">
        <f aca="false">ROUND(I157*H157,2)</f>
        <v>0</v>
      </c>
      <c r="K157" s="169"/>
      <c r="L157" s="18"/>
      <c r="M157" s="170"/>
      <c r="N157" s="171" t="s">
        <v>37</v>
      </c>
      <c r="O157" s="172" t="n">
        <v>0.07</v>
      </c>
      <c r="P157" s="172" t="n">
        <f aca="false">O157*H157</f>
        <v>78.07128</v>
      </c>
      <c r="Q157" s="172" t="n">
        <v>0</v>
      </c>
      <c r="R157" s="172" t="n">
        <f aca="false">Q157*H157</f>
        <v>0</v>
      </c>
      <c r="S157" s="172" t="n">
        <v>0</v>
      </c>
      <c r="T157" s="173" t="n">
        <f aca="false"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74" t="s">
        <v>131</v>
      </c>
      <c r="AT157" s="174" t="s">
        <v>127</v>
      </c>
      <c r="AU157" s="174" t="s">
        <v>82</v>
      </c>
      <c r="AY157" s="3" t="s">
        <v>124</v>
      </c>
      <c r="BE157" s="175" t="n">
        <f aca="false">IF(N157="základní",J157,0)</f>
        <v>0</v>
      </c>
      <c r="BF157" s="175" t="n">
        <f aca="false">IF(N157="snížená",J157,0)</f>
        <v>0</v>
      </c>
      <c r="BG157" s="175" t="n">
        <f aca="false">IF(N157="zákl. přenesená",J157,0)</f>
        <v>0</v>
      </c>
      <c r="BH157" s="175" t="n">
        <f aca="false">IF(N157="sníž. přenesená",J157,0)</f>
        <v>0</v>
      </c>
      <c r="BI157" s="175" t="n">
        <f aca="false">IF(N157="nulová",J157,0)</f>
        <v>0</v>
      </c>
      <c r="BJ157" s="3" t="s">
        <v>80</v>
      </c>
      <c r="BK157" s="175" t="n">
        <f aca="false">ROUND(I157*H157,2)</f>
        <v>0</v>
      </c>
      <c r="BL157" s="3" t="s">
        <v>131</v>
      </c>
      <c r="BM157" s="174" t="s">
        <v>237</v>
      </c>
    </row>
    <row r="158" s="176" customFormat="true" ht="12.8" hidden="false" customHeight="false" outlineLevel="0" collapsed="false">
      <c r="B158" s="177"/>
      <c r="D158" s="178" t="s">
        <v>133</v>
      </c>
      <c r="E158" s="179"/>
      <c r="F158" s="180" t="s">
        <v>238</v>
      </c>
      <c r="H158" s="179"/>
      <c r="L158" s="177"/>
      <c r="M158" s="181"/>
      <c r="N158" s="182"/>
      <c r="O158" s="182"/>
      <c r="P158" s="182"/>
      <c r="Q158" s="182"/>
      <c r="R158" s="182"/>
      <c r="S158" s="182"/>
      <c r="T158" s="183"/>
      <c r="AT158" s="179" t="s">
        <v>133</v>
      </c>
      <c r="AU158" s="179" t="s">
        <v>82</v>
      </c>
      <c r="AV158" s="176" t="s">
        <v>80</v>
      </c>
      <c r="AW158" s="176" t="s">
        <v>29</v>
      </c>
      <c r="AX158" s="176" t="s">
        <v>72</v>
      </c>
      <c r="AY158" s="179" t="s">
        <v>124</v>
      </c>
    </row>
    <row r="159" s="184" customFormat="true" ht="12.8" hidden="false" customHeight="false" outlineLevel="0" collapsed="false">
      <c r="B159" s="185"/>
      <c r="D159" s="178" t="s">
        <v>133</v>
      </c>
      <c r="E159" s="186"/>
      <c r="F159" s="187" t="s">
        <v>239</v>
      </c>
      <c r="H159" s="188" t="n">
        <v>557.652</v>
      </c>
      <c r="L159" s="185"/>
      <c r="M159" s="189"/>
      <c r="N159" s="190"/>
      <c r="O159" s="190"/>
      <c r="P159" s="190"/>
      <c r="Q159" s="190"/>
      <c r="R159" s="190"/>
      <c r="S159" s="190"/>
      <c r="T159" s="191"/>
      <c r="AT159" s="186" t="s">
        <v>133</v>
      </c>
      <c r="AU159" s="186" t="s">
        <v>82</v>
      </c>
      <c r="AV159" s="184" t="s">
        <v>82</v>
      </c>
      <c r="AW159" s="184" t="s">
        <v>29</v>
      </c>
      <c r="AX159" s="184" t="s">
        <v>72</v>
      </c>
      <c r="AY159" s="186" t="s">
        <v>124</v>
      </c>
    </row>
    <row r="160" s="176" customFormat="true" ht="12.8" hidden="false" customHeight="false" outlineLevel="0" collapsed="false">
      <c r="B160" s="177"/>
      <c r="D160" s="178" t="s">
        <v>133</v>
      </c>
      <c r="E160" s="179"/>
      <c r="F160" s="180" t="s">
        <v>240</v>
      </c>
      <c r="H160" s="179"/>
      <c r="L160" s="177"/>
      <c r="M160" s="181"/>
      <c r="N160" s="182"/>
      <c r="O160" s="182"/>
      <c r="P160" s="182"/>
      <c r="Q160" s="182"/>
      <c r="R160" s="182"/>
      <c r="S160" s="182"/>
      <c r="T160" s="183"/>
      <c r="AT160" s="179" t="s">
        <v>133</v>
      </c>
      <c r="AU160" s="179" t="s">
        <v>82</v>
      </c>
      <c r="AV160" s="176" t="s">
        <v>80</v>
      </c>
      <c r="AW160" s="176" t="s">
        <v>29</v>
      </c>
      <c r="AX160" s="176" t="s">
        <v>72</v>
      </c>
      <c r="AY160" s="179" t="s">
        <v>124</v>
      </c>
    </row>
    <row r="161" s="184" customFormat="true" ht="12.8" hidden="false" customHeight="false" outlineLevel="0" collapsed="false">
      <c r="B161" s="185"/>
      <c r="D161" s="178" t="s">
        <v>133</v>
      </c>
      <c r="E161" s="186"/>
      <c r="F161" s="187" t="s">
        <v>239</v>
      </c>
      <c r="H161" s="188" t="n">
        <v>557.652</v>
      </c>
      <c r="L161" s="185"/>
      <c r="M161" s="189"/>
      <c r="N161" s="190"/>
      <c r="O161" s="190"/>
      <c r="P161" s="190"/>
      <c r="Q161" s="190"/>
      <c r="R161" s="190"/>
      <c r="S161" s="190"/>
      <c r="T161" s="191"/>
      <c r="AT161" s="186" t="s">
        <v>133</v>
      </c>
      <c r="AU161" s="186" t="s">
        <v>82</v>
      </c>
      <c r="AV161" s="184" t="s">
        <v>82</v>
      </c>
      <c r="AW161" s="184" t="s">
        <v>29</v>
      </c>
      <c r="AX161" s="184" t="s">
        <v>72</v>
      </c>
      <c r="AY161" s="186" t="s">
        <v>124</v>
      </c>
    </row>
    <row r="162" s="197" customFormat="true" ht="12.8" hidden="false" customHeight="false" outlineLevel="0" collapsed="false">
      <c r="B162" s="198"/>
      <c r="D162" s="178" t="s">
        <v>133</v>
      </c>
      <c r="E162" s="199"/>
      <c r="F162" s="200" t="s">
        <v>234</v>
      </c>
      <c r="H162" s="201" t="n">
        <v>1115.304</v>
      </c>
      <c r="L162" s="198"/>
      <c r="M162" s="202"/>
      <c r="N162" s="203"/>
      <c r="O162" s="203"/>
      <c r="P162" s="203"/>
      <c r="Q162" s="203"/>
      <c r="R162" s="203"/>
      <c r="S162" s="203"/>
      <c r="T162" s="204"/>
      <c r="AT162" s="199" t="s">
        <v>133</v>
      </c>
      <c r="AU162" s="199" t="s">
        <v>82</v>
      </c>
      <c r="AV162" s="197" t="s">
        <v>131</v>
      </c>
      <c r="AW162" s="197" t="s">
        <v>29</v>
      </c>
      <c r="AX162" s="197" t="s">
        <v>80</v>
      </c>
      <c r="AY162" s="199" t="s">
        <v>124</v>
      </c>
    </row>
    <row r="163" s="22" customFormat="true" ht="16.5" hidden="false" customHeight="true" outlineLevel="0" collapsed="false">
      <c r="A163" s="17"/>
      <c r="B163" s="162"/>
      <c r="C163" s="163" t="s">
        <v>142</v>
      </c>
      <c r="D163" s="163" t="s">
        <v>127</v>
      </c>
      <c r="E163" s="164" t="s">
        <v>241</v>
      </c>
      <c r="F163" s="165" t="s">
        <v>242</v>
      </c>
      <c r="G163" s="166" t="s">
        <v>130</v>
      </c>
      <c r="H163" s="167" t="n">
        <v>557.652</v>
      </c>
      <c r="I163" s="168"/>
      <c r="J163" s="168" t="n">
        <f aca="false">ROUND(I163*H163,2)</f>
        <v>0</v>
      </c>
      <c r="K163" s="169"/>
      <c r="L163" s="18"/>
      <c r="M163" s="170"/>
      <c r="N163" s="171" t="s">
        <v>37</v>
      </c>
      <c r="O163" s="172" t="n">
        <v>0.009</v>
      </c>
      <c r="P163" s="172" t="n">
        <f aca="false">O163*H163</f>
        <v>5.018868</v>
      </c>
      <c r="Q163" s="172" t="n">
        <v>0</v>
      </c>
      <c r="R163" s="172" t="n">
        <f aca="false">Q163*H163</f>
        <v>0</v>
      </c>
      <c r="S163" s="172" t="n">
        <v>0</v>
      </c>
      <c r="T163" s="173" t="n">
        <f aca="false">S163*H163</f>
        <v>0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74" t="s">
        <v>131</v>
      </c>
      <c r="AT163" s="174" t="s">
        <v>127</v>
      </c>
      <c r="AU163" s="174" t="s">
        <v>82</v>
      </c>
      <c r="AY163" s="3" t="s">
        <v>124</v>
      </c>
      <c r="BE163" s="175" t="n">
        <f aca="false">IF(N163="základní",J163,0)</f>
        <v>0</v>
      </c>
      <c r="BF163" s="175" t="n">
        <f aca="false">IF(N163="snížená",J163,0)</f>
        <v>0</v>
      </c>
      <c r="BG163" s="175" t="n">
        <f aca="false">IF(N163="zákl. přenesená",J163,0)</f>
        <v>0</v>
      </c>
      <c r="BH163" s="175" t="n">
        <f aca="false">IF(N163="sníž. přenesená",J163,0)</f>
        <v>0</v>
      </c>
      <c r="BI163" s="175" t="n">
        <f aca="false">IF(N163="nulová",J163,0)</f>
        <v>0</v>
      </c>
      <c r="BJ163" s="3" t="s">
        <v>80</v>
      </c>
      <c r="BK163" s="175" t="n">
        <f aca="false">ROUND(I163*H163,2)</f>
        <v>0</v>
      </c>
      <c r="BL163" s="3" t="s">
        <v>131</v>
      </c>
      <c r="BM163" s="174" t="s">
        <v>243</v>
      </c>
    </row>
    <row r="164" s="22" customFormat="true" ht="21.75" hidden="false" customHeight="true" outlineLevel="0" collapsed="false">
      <c r="A164" s="17"/>
      <c r="B164" s="162"/>
      <c r="C164" s="163" t="s">
        <v>131</v>
      </c>
      <c r="D164" s="163" t="s">
        <v>127</v>
      </c>
      <c r="E164" s="164" t="s">
        <v>244</v>
      </c>
      <c r="F164" s="165" t="s">
        <v>245</v>
      </c>
      <c r="G164" s="166" t="s">
        <v>130</v>
      </c>
      <c r="H164" s="167" t="n">
        <v>557.652</v>
      </c>
      <c r="I164" s="168"/>
      <c r="J164" s="168" t="n">
        <f aca="false">ROUND(I164*H164,2)</f>
        <v>0</v>
      </c>
      <c r="K164" s="169"/>
      <c r="L164" s="18"/>
      <c r="M164" s="170"/>
      <c r="N164" s="171" t="s">
        <v>37</v>
      </c>
      <c r="O164" s="172" t="n">
        <v>0.197</v>
      </c>
      <c r="P164" s="172" t="n">
        <f aca="false">O164*H164</f>
        <v>109.857444</v>
      </c>
      <c r="Q164" s="172" t="n">
        <v>0</v>
      </c>
      <c r="R164" s="172" t="n">
        <f aca="false">Q164*H164</f>
        <v>0</v>
      </c>
      <c r="S164" s="172" t="n">
        <v>0</v>
      </c>
      <c r="T164" s="173" t="n">
        <f aca="false">S164*H164</f>
        <v>0</v>
      </c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74" t="s">
        <v>131</v>
      </c>
      <c r="AT164" s="174" t="s">
        <v>127</v>
      </c>
      <c r="AU164" s="174" t="s">
        <v>82</v>
      </c>
      <c r="AY164" s="3" t="s">
        <v>124</v>
      </c>
      <c r="BE164" s="175" t="n">
        <f aca="false">IF(N164="základní",J164,0)</f>
        <v>0</v>
      </c>
      <c r="BF164" s="175" t="n">
        <f aca="false">IF(N164="snížená",J164,0)</f>
        <v>0</v>
      </c>
      <c r="BG164" s="175" t="n">
        <f aca="false">IF(N164="zákl. přenesená",J164,0)</f>
        <v>0</v>
      </c>
      <c r="BH164" s="175" t="n">
        <f aca="false">IF(N164="sníž. přenesená",J164,0)</f>
        <v>0</v>
      </c>
      <c r="BI164" s="175" t="n">
        <f aca="false">IF(N164="nulová",J164,0)</f>
        <v>0</v>
      </c>
      <c r="BJ164" s="3" t="s">
        <v>80</v>
      </c>
      <c r="BK164" s="175" t="n">
        <f aca="false">ROUND(I164*H164,2)</f>
        <v>0</v>
      </c>
      <c r="BL164" s="3" t="s">
        <v>131</v>
      </c>
      <c r="BM164" s="174" t="s">
        <v>246</v>
      </c>
    </row>
    <row r="165" s="176" customFormat="true" ht="12.8" hidden="false" customHeight="false" outlineLevel="0" collapsed="false">
      <c r="B165" s="177"/>
      <c r="D165" s="178" t="s">
        <v>133</v>
      </c>
      <c r="E165" s="179"/>
      <c r="F165" s="180" t="s">
        <v>247</v>
      </c>
      <c r="H165" s="179"/>
      <c r="L165" s="177"/>
      <c r="M165" s="181"/>
      <c r="N165" s="182"/>
      <c r="O165" s="182"/>
      <c r="P165" s="182"/>
      <c r="Q165" s="182"/>
      <c r="R165" s="182"/>
      <c r="S165" s="182"/>
      <c r="T165" s="183"/>
      <c r="AT165" s="179" t="s">
        <v>133</v>
      </c>
      <c r="AU165" s="179" t="s">
        <v>82</v>
      </c>
      <c r="AV165" s="176" t="s">
        <v>80</v>
      </c>
      <c r="AW165" s="176" t="s">
        <v>29</v>
      </c>
      <c r="AX165" s="176" t="s">
        <v>72</v>
      </c>
      <c r="AY165" s="179" t="s">
        <v>124</v>
      </c>
    </row>
    <row r="166" s="184" customFormat="true" ht="12.8" hidden="false" customHeight="false" outlineLevel="0" collapsed="false">
      <c r="B166" s="185"/>
      <c r="D166" s="178" t="s">
        <v>133</v>
      </c>
      <c r="E166" s="186"/>
      <c r="F166" s="187" t="s">
        <v>239</v>
      </c>
      <c r="H166" s="188" t="n">
        <v>557.652</v>
      </c>
      <c r="L166" s="185"/>
      <c r="M166" s="189"/>
      <c r="N166" s="190"/>
      <c r="O166" s="190"/>
      <c r="P166" s="190"/>
      <c r="Q166" s="190"/>
      <c r="R166" s="190"/>
      <c r="S166" s="190"/>
      <c r="T166" s="191"/>
      <c r="AT166" s="186" t="s">
        <v>133</v>
      </c>
      <c r="AU166" s="186" t="s">
        <v>82</v>
      </c>
      <c r="AV166" s="184" t="s">
        <v>82</v>
      </c>
      <c r="AW166" s="184" t="s">
        <v>29</v>
      </c>
      <c r="AX166" s="184" t="s">
        <v>80</v>
      </c>
      <c r="AY166" s="186" t="s">
        <v>124</v>
      </c>
    </row>
    <row r="167" s="22" customFormat="true" ht="21.75" hidden="false" customHeight="true" outlineLevel="0" collapsed="false">
      <c r="A167" s="17"/>
      <c r="B167" s="162"/>
      <c r="C167" s="163" t="s">
        <v>248</v>
      </c>
      <c r="D167" s="163" t="s">
        <v>127</v>
      </c>
      <c r="E167" s="164" t="s">
        <v>249</v>
      </c>
      <c r="F167" s="165" t="s">
        <v>250</v>
      </c>
      <c r="G167" s="166" t="s">
        <v>130</v>
      </c>
      <c r="H167" s="167" t="n">
        <v>557.652</v>
      </c>
      <c r="I167" s="168"/>
      <c r="J167" s="168" t="n">
        <f aca="false">ROUND(I167*H167,2)</f>
        <v>0</v>
      </c>
      <c r="K167" s="169"/>
      <c r="L167" s="18"/>
      <c r="M167" s="170"/>
      <c r="N167" s="171" t="s">
        <v>37</v>
      </c>
      <c r="O167" s="172" t="n">
        <v>0.328</v>
      </c>
      <c r="P167" s="172" t="n">
        <f aca="false">O167*H167</f>
        <v>182.909856</v>
      </c>
      <c r="Q167" s="172" t="n">
        <v>0</v>
      </c>
      <c r="R167" s="172" t="n">
        <f aca="false">Q167*H167</f>
        <v>0</v>
      </c>
      <c r="S167" s="172" t="n">
        <v>0</v>
      </c>
      <c r="T167" s="173" t="n">
        <f aca="false">S167*H167</f>
        <v>0</v>
      </c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R167" s="174" t="s">
        <v>131</v>
      </c>
      <c r="AT167" s="174" t="s">
        <v>127</v>
      </c>
      <c r="AU167" s="174" t="s">
        <v>82</v>
      </c>
      <c r="AY167" s="3" t="s">
        <v>124</v>
      </c>
      <c r="BE167" s="175" t="n">
        <f aca="false">IF(N167="základní",J167,0)</f>
        <v>0</v>
      </c>
      <c r="BF167" s="175" t="n">
        <f aca="false">IF(N167="snížená",J167,0)</f>
        <v>0</v>
      </c>
      <c r="BG167" s="175" t="n">
        <f aca="false">IF(N167="zákl. přenesená",J167,0)</f>
        <v>0</v>
      </c>
      <c r="BH167" s="175" t="n">
        <f aca="false">IF(N167="sníž. přenesená",J167,0)</f>
        <v>0</v>
      </c>
      <c r="BI167" s="175" t="n">
        <f aca="false">IF(N167="nulová",J167,0)</f>
        <v>0</v>
      </c>
      <c r="BJ167" s="3" t="s">
        <v>80</v>
      </c>
      <c r="BK167" s="175" t="n">
        <f aca="false">ROUND(I167*H167,2)</f>
        <v>0</v>
      </c>
      <c r="BL167" s="3" t="s">
        <v>131</v>
      </c>
      <c r="BM167" s="174" t="s">
        <v>251</v>
      </c>
    </row>
    <row r="168" s="176" customFormat="true" ht="19.7" hidden="false" customHeight="false" outlineLevel="0" collapsed="false">
      <c r="B168" s="177"/>
      <c r="D168" s="178" t="s">
        <v>133</v>
      </c>
      <c r="E168" s="179"/>
      <c r="F168" s="180" t="s">
        <v>252</v>
      </c>
      <c r="H168" s="179"/>
      <c r="L168" s="177"/>
      <c r="M168" s="181"/>
      <c r="N168" s="182"/>
      <c r="O168" s="182"/>
      <c r="P168" s="182"/>
      <c r="Q168" s="182"/>
      <c r="R168" s="182"/>
      <c r="S168" s="182"/>
      <c r="T168" s="183"/>
      <c r="AT168" s="179" t="s">
        <v>133</v>
      </c>
      <c r="AU168" s="179" t="s">
        <v>82</v>
      </c>
      <c r="AV168" s="176" t="s">
        <v>80</v>
      </c>
      <c r="AW168" s="176" t="s">
        <v>29</v>
      </c>
      <c r="AX168" s="176" t="s">
        <v>72</v>
      </c>
      <c r="AY168" s="179" t="s">
        <v>124</v>
      </c>
    </row>
    <row r="169" s="184" customFormat="true" ht="12.8" hidden="false" customHeight="false" outlineLevel="0" collapsed="false">
      <c r="B169" s="185"/>
      <c r="D169" s="178" t="s">
        <v>133</v>
      </c>
      <c r="E169" s="186"/>
      <c r="F169" s="187" t="s">
        <v>239</v>
      </c>
      <c r="H169" s="188" t="n">
        <v>557.652</v>
      </c>
      <c r="L169" s="185"/>
      <c r="M169" s="189"/>
      <c r="N169" s="190"/>
      <c r="O169" s="190"/>
      <c r="P169" s="190"/>
      <c r="Q169" s="190"/>
      <c r="R169" s="190"/>
      <c r="S169" s="190"/>
      <c r="T169" s="191"/>
      <c r="AT169" s="186" t="s">
        <v>133</v>
      </c>
      <c r="AU169" s="186" t="s">
        <v>82</v>
      </c>
      <c r="AV169" s="184" t="s">
        <v>82</v>
      </c>
      <c r="AW169" s="184" t="s">
        <v>29</v>
      </c>
      <c r="AX169" s="184" t="s">
        <v>80</v>
      </c>
      <c r="AY169" s="186" t="s">
        <v>124</v>
      </c>
    </row>
    <row r="170" s="22" customFormat="true" ht="21.75" hidden="false" customHeight="true" outlineLevel="0" collapsed="false">
      <c r="A170" s="17"/>
      <c r="B170" s="162"/>
      <c r="C170" s="163" t="s">
        <v>253</v>
      </c>
      <c r="D170" s="163" t="s">
        <v>127</v>
      </c>
      <c r="E170" s="164" t="s">
        <v>254</v>
      </c>
      <c r="F170" s="165" t="s">
        <v>255</v>
      </c>
      <c r="G170" s="166" t="s">
        <v>256</v>
      </c>
      <c r="H170" s="167" t="n">
        <v>415.787</v>
      </c>
      <c r="I170" s="168"/>
      <c r="J170" s="168" t="n">
        <f aca="false">ROUND(I170*H170,2)</f>
        <v>0</v>
      </c>
      <c r="K170" s="169"/>
      <c r="L170" s="18"/>
      <c r="M170" s="170"/>
      <c r="N170" s="171" t="s">
        <v>37</v>
      </c>
      <c r="O170" s="172" t="n">
        <v>0.025</v>
      </c>
      <c r="P170" s="172" t="n">
        <f aca="false">O170*H170</f>
        <v>10.394675</v>
      </c>
      <c r="Q170" s="172" t="n">
        <v>0</v>
      </c>
      <c r="R170" s="172" t="n">
        <f aca="false">Q170*H170</f>
        <v>0</v>
      </c>
      <c r="S170" s="172" t="n">
        <v>0</v>
      </c>
      <c r="T170" s="173" t="n">
        <f aca="false">S170*H170</f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74" t="s">
        <v>131</v>
      </c>
      <c r="AT170" s="174" t="s">
        <v>127</v>
      </c>
      <c r="AU170" s="174" t="s">
        <v>82</v>
      </c>
      <c r="AY170" s="3" t="s">
        <v>124</v>
      </c>
      <c r="BE170" s="175" t="n">
        <f aca="false">IF(N170="základní",J170,0)</f>
        <v>0</v>
      </c>
      <c r="BF170" s="175" t="n">
        <f aca="false">IF(N170="snížená",J170,0)</f>
        <v>0</v>
      </c>
      <c r="BG170" s="175" t="n">
        <f aca="false">IF(N170="zákl. přenesená",J170,0)</f>
        <v>0</v>
      </c>
      <c r="BH170" s="175" t="n">
        <f aca="false">IF(N170="sníž. přenesená",J170,0)</f>
        <v>0</v>
      </c>
      <c r="BI170" s="175" t="n">
        <f aca="false">IF(N170="nulová",J170,0)</f>
        <v>0</v>
      </c>
      <c r="BJ170" s="3" t="s">
        <v>80</v>
      </c>
      <c r="BK170" s="175" t="n">
        <f aca="false">ROUND(I170*H170,2)</f>
        <v>0</v>
      </c>
      <c r="BL170" s="3" t="s">
        <v>131</v>
      </c>
      <c r="BM170" s="174" t="s">
        <v>257</v>
      </c>
    </row>
    <row r="171" s="184" customFormat="true" ht="12.8" hidden="false" customHeight="false" outlineLevel="0" collapsed="false">
      <c r="B171" s="185"/>
      <c r="D171" s="178" t="s">
        <v>133</v>
      </c>
      <c r="E171" s="186"/>
      <c r="F171" s="187" t="s">
        <v>258</v>
      </c>
      <c r="H171" s="188" t="n">
        <v>415.787</v>
      </c>
      <c r="L171" s="185"/>
      <c r="M171" s="189"/>
      <c r="N171" s="190"/>
      <c r="O171" s="190"/>
      <c r="P171" s="190"/>
      <c r="Q171" s="190"/>
      <c r="R171" s="190"/>
      <c r="S171" s="190"/>
      <c r="T171" s="191"/>
      <c r="AT171" s="186" t="s">
        <v>133</v>
      </c>
      <c r="AU171" s="186" t="s">
        <v>82</v>
      </c>
      <c r="AV171" s="184" t="s">
        <v>82</v>
      </c>
      <c r="AW171" s="184" t="s">
        <v>29</v>
      </c>
      <c r="AX171" s="184" t="s">
        <v>80</v>
      </c>
      <c r="AY171" s="186" t="s">
        <v>124</v>
      </c>
    </row>
    <row r="172" s="149" customFormat="true" ht="22.8" hidden="false" customHeight="true" outlineLevel="0" collapsed="false">
      <c r="B172" s="150"/>
      <c r="D172" s="151" t="s">
        <v>71</v>
      </c>
      <c r="E172" s="160" t="s">
        <v>82</v>
      </c>
      <c r="F172" s="160" t="s">
        <v>259</v>
      </c>
      <c r="J172" s="161" t="n">
        <f aca="false">BK172</f>
        <v>0</v>
      </c>
      <c r="L172" s="150"/>
      <c r="M172" s="154"/>
      <c r="N172" s="155"/>
      <c r="O172" s="155"/>
      <c r="P172" s="156" t="n">
        <f aca="false">SUM(P173:P234)</f>
        <v>937.378875</v>
      </c>
      <c r="Q172" s="155"/>
      <c r="R172" s="156" t="n">
        <f aca="false">SUM(R173:R234)</f>
        <v>519.40856508</v>
      </c>
      <c r="S172" s="155"/>
      <c r="T172" s="157" t="n">
        <f aca="false">SUM(T173:T234)</f>
        <v>0</v>
      </c>
      <c r="AR172" s="151" t="s">
        <v>80</v>
      </c>
      <c r="AT172" s="158" t="s">
        <v>71</v>
      </c>
      <c r="AU172" s="158" t="s">
        <v>80</v>
      </c>
      <c r="AY172" s="151" t="s">
        <v>124</v>
      </c>
      <c r="BK172" s="159" t="n">
        <f aca="false">SUM(BK173:BK234)</f>
        <v>0</v>
      </c>
    </row>
    <row r="173" s="22" customFormat="true" ht="33" hidden="false" customHeight="true" outlineLevel="0" collapsed="false">
      <c r="A173" s="17"/>
      <c r="B173" s="162"/>
      <c r="C173" s="163" t="s">
        <v>260</v>
      </c>
      <c r="D173" s="163" t="s">
        <v>127</v>
      </c>
      <c r="E173" s="164" t="s">
        <v>261</v>
      </c>
      <c r="F173" s="165" t="s">
        <v>262</v>
      </c>
      <c r="G173" s="166" t="s">
        <v>263</v>
      </c>
      <c r="H173" s="167" t="n">
        <v>64.2</v>
      </c>
      <c r="I173" s="168"/>
      <c r="J173" s="168" t="n">
        <f aca="false">ROUND(I173*H173,2)</f>
        <v>0</v>
      </c>
      <c r="K173" s="169"/>
      <c r="L173" s="18"/>
      <c r="M173" s="170"/>
      <c r="N173" s="171" t="s">
        <v>37</v>
      </c>
      <c r="O173" s="172" t="n">
        <v>0.39</v>
      </c>
      <c r="P173" s="172" t="n">
        <f aca="false">O173*H173</f>
        <v>25.038</v>
      </c>
      <c r="Q173" s="172" t="n">
        <v>0.2044</v>
      </c>
      <c r="R173" s="172" t="n">
        <f aca="false">Q173*H173</f>
        <v>13.12248</v>
      </c>
      <c r="S173" s="172" t="n">
        <v>0</v>
      </c>
      <c r="T173" s="173" t="n">
        <f aca="false">S173*H173</f>
        <v>0</v>
      </c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R173" s="174" t="s">
        <v>131</v>
      </c>
      <c r="AT173" s="174" t="s">
        <v>127</v>
      </c>
      <c r="AU173" s="174" t="s">
        <v>82</v>
      </c>
      <c r="AY173" s="3" t="s">
        <v>124</v>
      </c>
      <c r="BE173" s="175" t="n">
        <f aca="false">IF(N173="základní",J173,0)</f>
        <v>0</v>
      </c>
      <c r="BF173" s="175" t="n">
        <f aca="false">IF(N173="snížená",J173,0)</f>
        <v>0</v>
      </c>
      <c r="BG173" s="175" t="n">
        <f aca="false">IF(N173="zákl. přenesená",J173,0)</f>
        <v>0</v>
      </c>
      <c r="BH173" s="175" t="n">
        <f aca="false">IF(N173="sníž. přenesená",J173,0)</f>
        <v>0</v>
      </c>
      <c r="BI173" s="175" t="n">
        <f aca="false">IF(N173="nulová",J173,0)</f>
        <v>0</v>
      </c>
      <c r="BJ173" s="3" t="s">
        <v>80</v>
      </c>
      <c r="BK173" s="175" t="n">
        <f aca="false">ROUND(I173*H173,2)</f>
        <v>0</v>
      </c>
      <c r="BL173" s="3" t="s">
        <v>131</v>
      </c>
      <c r="BM173" s="174" t="s">
        <v>264</v>
      </c>
    </row>
    <row r="174" s="176" customFormat="true" ht="12.8" hidden="false" customHeight="false" outlineLevel="0" collapsed="false">
      <c r="B174" s="177"/>
      <c r="D174" s="178" t="s">
        <v>133</v>
      </c>
      <c r="E174" s="179"/>
      <c r="F174" s="180" t="s">
        <v>265</v>
      </c>
      <c r="H174" s="179"/>
      <c r="L174" s="177"/>
      <c r="M174" s="181"/>
      <c r="N174" s="182"/>
      <c r="O174" s="182"/>
      <c r="P174" s="182"/>
      <c r="Q174" s="182"/>
      <c r="R174" s="182"/>
      <c r="S174" s="182"/>
      <c r="T174" s="183"/>
      <c r="AT174" s="179" t="s">
        <v>133</v>
      </c>
      <c r="AU174" s="179" t="s">
        <v>82</v>
      </c>
      <c r="AV174" s="176" t="s">
        <v>80</v>
      </c>
      <c r="AW174" s="176" t="s">
        <v>29</v>
      </c>
      <c r="AX174" s="176" t="s">
        <v>72</v>
      </c>
      <c r="AY174" s="179" t="s">
        <v>124</v>
      </c>
    </row>
    <row r="175" s="184" customFormat="true" ht="12.8" hidden="false" customHeight="false" outlineLevel="0" collapsed="false">
      <c r="B175" s="185"/>
      <c r="D175" s="178" t="s">
        <v>133</v>
      </c>
      <c r="E175" s="186"/>
      <c r="F175" s="187" t="s">
        <v>266</v>
      </c>
      <c r="H175" s="188" t="n">
        <v>64.2</v>
      </c>
      <c r="L175" s="185"/>
      <c r="M175" s="189"/>
      <c r="N175" s="190"/>
      <c r="O175" s="190"/>
      <c r="P175" s="190"/>
      <c r="Q175" s="190"/>
      <c r="R175" s="190"/>
      <c r="S175" s="190"/>
      <c r="T175" s="191"/>
      <c r="AT175" s="186" t="s">
        <v>133</v>
      </c>
      <c r="AU175" s="186" t="s">
        <v>82</v>
      </c>
      <c r="AV175" s="184" t="s">
        <v>82</v>
      </c>
      <c r="AW175" s="184" t="s">
        <v>29</v>
      </c>
      <c r="AX175" s="184" t="s">
        <v>80</v>
      </c>
      <c r="AY175" s="186" t="s">
        <v>124</v>
      </c>
    </row>
    <row r="176" s="22" customFormat="true" ht="21.75" hidden="false" customHeight="true" outlineLevel="0" collapsed="false">
      <c r="A176" s="17"/>
      <c r="B176" s="162"/>
      <c r="C176" s="163" t="s">
        <v>267</v>
      </c>
      <c r="D176" s="163" t="s">
        <v>127</v>
      </c>
      <c r="E176" s="164" t="s">
        <v>268</v>
      </c>
      <c r="F176" s="165" t="s">
        <v>269</v>
      </c>
      <c r="G176" s="166" t="s">
        <v>256</v>
      </c>
      <c r="H176" s="167" t="n">
        <v>96.3</v>
      </c>
      <c r="I176" s="168"/>
      <c r="J176" s="168" t="n">
        <f aca="false">ROUND(I176*H176,2)</f>
        <v>0</v>
      </c>
      <c r="K176" s="169"/>
      <c r="L176" s="18"/>
      <c r="M176" s="170"/>
      <c r="N176" s="171" t="s">
        <v>37</v>
      </c>
      <c r="O176" s="172" t="n">
        <v>0.075</v>
      </c>
      <c r="P176" s="172" t="n">
        <f aca="false">O176*H176</f>
        <v>7.2225</v>
      </c>
      <c r="Q176" s="172" t="n">
        <v>0.00017</v>
      </c>
      <c r="R176" s="172" t="n">
        <f aca="false">Q176*H176</f>
        <v>0.016371</v>
      </c>
      <c r="S176" s="172" t="n">
        <v>0</v>
      </c>
      <c r="T176" s="173" t="n">
        <f aca="false">S176*H176</f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74" t="s">
        <v>131</v>
      </c>
      <c r="AT176" s="174" t="s">
        <v>127</v>
      </c>
      <c r="AU176" s="174" t="s">
        <v>82</v>
      </c>
      <c r="AY176" s="3" t="s">
        <v>124</v>
      </c>
      <c r="BE176" s="175" t="n">
        <f aca="false">IF(N176="základní",J176,0)</f>
        <v>0</v>
      </c>
      <c r="BF176" s="175" t="n">
        <f aca="false">IF(N176="snížená",J176,0)</f>
        <v>0</v>
      </c>
      <c r="BG176" s="175" t="n">
        <f aca="false">IF(N176="zákl. přenesená",J176,0)</f>
        <v>0</v>
      </c>
      <c r="BH176" s="175" t="n">
        <f aca="false">IF(N176="sníž. přenesená",J176,0)</f>
        <v>0</v>
      </c>
      <c r="BI176" s="175" t="n">
        <f aca="false">IF(N176="nulová",J176,0)</f>
        <v>0</v>
      </c>
      <c r="BJ176" s="3" t="s">
        <v>80</v>
      </c>
      <c r="BK176" s="175" t="n">
        <f aca="false">ROUND(I176*H176,2)</f>
        <v>0</v>
      </c>
      <c r="BL176" s="3" t="s">
        <v>131</v>
      </c>
      <c r="BM176" s="174" t="s">
        <v>270</v>
      </c>
    </row>
    <row r="177" s="184" customFormat="true" ht="12.8" hidden="false" customHeight="false" outlineLevel="0" collapsed="false">
      <c r="B177" s="185"/>
      <c r="D177" s="178" t="s">
        <v>133</v>
      </c>
      <c r="E177" s="186"/>
      <c r="F177" s="187" t="s">
        <v>271</v>
      </c>
      <c r="H177" s="188" t="n">
        <v>96.3</v>
      </c>
      <c r="L177" s="185"/>
      <c r="M177" s="189"/>
      <c r="N177" s="190"/>
      <c r="O177" s="190"/>
      <c r="P177" s="190"/>
      <c r="Q177" s="190"/>
      <c r="R177" s="190"/>
      <c r="S177" s="190"/>
      <c r="T177" s="191"/>
      <c r="AT177" s="186" t="s">
        <v>133</v>
      </c>
      <c r="AU177" s="186" t="s">
        <v>82</v>
      </c>
      <c r="AV177" s="184" t="s">
        <v>82</v>
      </c>
      <c r="AW177" s="184" t="s">
        <v>29</v>
      </c>
      <c r="AX177" s="184" t="s">
        <v>80</v>
      </c>
      <c r="AY177" s="186" t="s">
        <v>124</v>
      </c>
    </row>
    <row r="178" s="22" customFormat="true" ht="21.75" hidden="false" customHeight="true" outlineLevel="0" collapsed="false">
      <c r="A178" s="17"/>
      <c r="B178" s="162"/>
      <c r="C178" s="205" t="s">
        <v>125</v>
      </c>
      <c r="D178" s="205" t="s">
        <v>272</v>
      </c>
      <c r="E178" s="206" t="s">
        <v>273</v>
      </c>
      <c r="F178" s="207" t="s">
        <v>274</v>
      </c>
      <c r="G178" s="208" t="s">
        <v>256</v>
      </c>
      <c r="H178" s="209" t="n">
        <v>110.745</v>
      </c>
      <c r="I178" s="210"/>
      <c r="J178" s="210" t="n">
        <f aca="false">ROUND(I178*H178,2)</f>
        <v>0</v>
      </c>
      <c r="K178" s="211"/>
      <c r="L178" s="212"/>
      <c r="M178" s="213"/>
      <c r="N178" s="214" t="s">
        <v>37</v>
      </c>
      <c r="O178" s="172" t="n">
        <v>0</v>
      </c>
      <c r="P178" s="172" t="n">
        <f aca="false">O178*H178</f>
        <v>0</v>
      </c>
      <c r="Q178" s="172" t="n">
        <v>0.0003</v>
      </c>
      <c r="R178" s="172" t="n">
        <f aca="false">Q178*H178</f>
        <v>0.0332235</v>
      </c>
      <c r="S178" s="172" t="n">
        <v>0</v>
      </c>
      <c r="T178" s="173" t="n">
        <f aca="false"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74" t="s">
        <v>267</v>
      </c>
      <c r="AT178" s="174" t="s">
        <v>272</v>
      </c>
      <c r="AU178" s="174" t="s">
        <v>82</v>
      </c>
      <c r="AY178" s="3" t="s">
        <v>124</v>
      </c>
      <c r="BE178" s="175" t="n">
        <f aca="false">IF(N178="základní",J178,0)</f>
        <v>0</v>
      </c>
      <c r="BF178" s="175" t="n">
        <f aca="false">IF(N178="snížená",J178,0)</f>
        <v>0</v>
      </c>
      <c r="BG178" s="175" t="n">
        <f aca="false">IF(N178="zákl. přenesená",J178,0)</f>
        <v>0</v>
      </c>
      <c r="BH178" s="175" t="n">
        <f aca="false">IF(N178="sníž. přenesená",J178,0)</f>
        <v>0</v>
      </c>
      <c r="BI178" s="175" t="n">
        <f aca="false">IF(N178="nulová",J178,0)</f>
        <v>0</v>
      </c>
      <c r="BJ178" s="3" t="s">
        <v>80</v>
      </c>
      <c r="BK178" s="175" t="n">
        <f aca="false">ROUND(I178*H178,2)</f>
        <v>0</v>
      </c>
      <c r="BL178" s="3" t="s">
        <v>131</v>
      </c>
      <c r="BM178" s="174" t="s">
        <v>275</v>
      </c>
    </row>
    <row r="179" s="184" customFormat="true" ht="12.8" hidden="false" customHeight="false" outlineLevel="0" collapsed="false">
      <c r="B179" s="185"/>
      <c r="D179" s="178" t="s">
        <v>133</v>
      </c>
      <c r="F179" s="187" t="s">
        <v>276</v>
      </c>
      <c r="H179" s="188" t="n">
        <v>110.745</v>
      </c>
      <c r="L179" s="185"/>
      <c r="M179" s="189"/>
      <c r="N179" s="190"/>
      <c r="O179" s="190"/>
      <c r="P179" s="190"/>
      <c r="Q179" s="190"/>
      <c r="R179" s="190"/>
      <c r="S179" s="190"/>
      <c r="T179" s="191"/>
      <c r="AT179" s="186" t="s">
        <v>133</v>
      </c>
      <c r="AU179" s="186" t="s">
        <v>82</v>
      </c>
      <c r="AV179" s="184" t="s">
        <v>82</v>
      </c>
      <c r="AW179" s="184" t="s">
        <v>2</v>
      </c>
      <c r="AX179" s="184" t="s">
        <v>80</v>
      </c>
      <c r="AY179" s="186" t="s">
        <v>124</v>
      </c>
    </row>
    <row r="180" s="22" customFormat="true" ht="16.5" hidden="false" customHeight="true" outlineLevel="0" collapsed="false">
      <c r="A180" s="17"/>
      <c r="B180" s="162"/>
      <c r="C180" s="163" t="s">
        <v>277</v>
      </c>
      <c r="D180" s="163" t="s">
        <v>127</v>
      </c>
      <c r="E180" s="164" t="s">
        <v>278</v>
      </c>
      <c r="F180" s="165" t="s">
        <v>279</v>
      </c>
      <c r="G180" s="166" t="s">
        <v>130</v>
      </c>
      <c r="H180" s="167" t="n">
        <v>41.897</v>
      </c>
      <c r="I180" s="168"/>
      <c r="J180" s="168" t="n">
        <f aca="false">ROUND(I180*H180,2)</f>
        <v>0</v>
      </c>
      <c r="K180" s="169"/>
      <c r="L180" s="18"/>
      <c r="M180" s="170"/>
      <c r="N180" s="171" t="s">
        <v>37</v>
      </c>
      <c r="O180" s="172" t="n">
        <v>0.584</v>
      </c>
      <c r="P180" s="172" t="n">
        <f aca="false">O180*H180</f>
        <v>24.467848</v>
      </c>
      <c r="Q180" s="172" t="n">
        <v>2.25634</v>
      </c>
      <c r="R180" s="172" t="n">
        <f aca="false">Q180*H180</f>
        <v>94.53387698</v>
      </c>
      <c r="S180" s="172" t="n">
        <v>0</v>
      </c>
      <c r="T180" s="173" t="n">
        <f aca="false"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74" t="s">
        <v>131</v>
      </c>
      <c r="AT180" s="174" t="s">
        <v>127</v>
      </c>
      <c r="AU180" s="174" t="s">
        <v>82</v>
      </c>
      <c r="AY180" s="3" t="s">
        <v>124</v>
      </c>
      <c r="BE180" s="175" t="n">
        <f aca="false">IF(N180="základní",J180,0)</f>
        <v>0</v>
      </c>
      <c r="BF180" s="175" t="n">
        <f aca="false">IF(N180="snížená",J180,0)</f>
        <v>0</v>
      </c>
      <c r="BG180" s="175" t="n">
        <f aca="false">IF(N180="zákl. přenesená",J180,0)</f>
        <v>0</v>
      </c>
      <c r="BH180" s="175" t="n">
        <f aca="false">IF(N180="sníž. přenesená",J180,0)</f>
        <v>0</v>
      </c>
      <c r="BI180" s="175" t="n">
        <f aca="false">IF(N180="nulová",J180,0)</f>
        <v>0</v>
      </c>
      <c r="BJ180" s="3" t="s">
        <v>80</v>
      </c>
      <c r="BK180" s="175" t="n">
        <f aca="false">ROUND(I180*H180,2)</f>
        <v>0</v>
      </c>
      <c r="BL180" s="3" t="s">
        <v>131</v>
      </c>
      <c r="BM180" s="174" t="s">
        <v>280</v>
      </c>
    </row>
    <row r="181" s="176" customFormat="true" ht="12.8" hidden="false" customHeight="false" outlineLevel="0" collapsed="false">
      <c r="B181" s="177"/>
      <c r="D181" s="178" t="s">
        <v>133</v>
      </c>
      <c r="E181" s="179"/>
      <c r="F181" s="180" t="s">
        <v>281</v>
      </c>
      <c r="H181" s="179"/>
      <c r="L181" s="177"/>
      <c r="M181" s="181"/>
      <c r="N181" s="182"/>
      <c r="O181" s="182"/>
      <c r="P181" s="182"/>
      <c r="Q181" s="182"/>
      <c r="R181" s="182"/>
      <c r="S181" s="182"/>
      <c r="T181" s="183"/>
      <c r="AT181" s="179" t="s">
        <v>133</v>
      </c>
      <c r="AU181" s="179" t="s">
        <v>82</v>
      </c>
      <c r="AV181" s="176" t="s">
        <v>80</v>
      </c>
      <c r="AW181" s="176" t="s">
        <v>29</v>
      </c>
      <c r="AX181" s="176" t="s">
        <v>72</v>
      </c>
      <c r="AY181" s="179" t="s">
        <v>124</v>
      </c>
    </row>
    <row r="182" s="184" customFormat="true" ht="12.8" hidden="false" customHeight="false" outlineLevel="0" collapsed="false">
      <c r="B182" s="185"/>
      <c r="D182" s="178" t="s">
        <v>133</v>
      </c>
      <c r="E182" s="186"/>
      <c r="F182" s="187" t="s">
        <v>282</v>
      </c>
      <c r="H182" s="188" t="n">
        <v>41.897</v>
      </c>
      <c r="L182" s="185"/>
      <c r="M182" s="189"/>
      <c r="N182" s="190"/>
      <c r="O182" s="190"/>
      <c r="P182" s="190"/>
      <c r="Q182" s="190"/>
      <c r="R182" s="190"/>
      <c r="S182" s="190"/>
      <c r="T182" s="191"/>
      <c r="AT182" s="186" t="s">
        <v>133</v>
      </c>
      <c r="AU182" s="186" t="s">
        <v>82</v>
      </c>
      <c r="AV182" s="184" t="s">
        <v>82</v>
      </c>
      <c r="AW182" s="184" t="s">
        <v>29</v>
      </c>
      <c r="AX182" s="184" t="s">
        <v>80</v>
      </c>
      <c r="AY182" s="186" t="s">
        <v>124</v>
      </c>
    </row>
    <row r="183" s="22" customFormat="true" ht="21.75" hidden="false" customHeight="true" outlineLevel="0" collapsed="false">
      <c r="A183" s="17"/>
      <c r="B183" s="162"/>
      <c r="C183" s="163" t="s">
        <v>283</v>
      </c>
      <c r="D183" s="163" t="s">
        <v>127</v>
      </c>
      <c r="E183" s="164" t="s">
        <v>284</v>
      </c>
      <c r="F183" s="165" t="s">
        <v>285</v>
      </c>
      <c r="G183" s="166" t="s">
        <v>130</v>
      </c>
      <c r="H183" s="167" t="n">
        <v>148.409</v>
      </c>
      <c r="I183" s="168"/>
      <c r="J183" s="168" t="n">
        <f aca="false">ROUND(I183*H183,2)</f>
        <v>0</v>
      </c>
      <c r="K183" s="169"/>
      <c r="L183" s="18"/>
      <c r="M183" s="170"/>
      <c r="N183" s="171" t="s">
        <v>37</v>
      </c>
      <c r="O183" s="172" t="n">
        <v>0.629</v>
      </c>
      <c r="P183" s="172" t="n">
        <f aca="false">O183*H183</f>
        <v>93.349261</v>
      </c>
      <c r="Q183" s="172" t="n">
        <v>2.45329</v>
      </c>
      <c r="R183" s="172" t="n">
        <f aca="false">Q183*H183</f>
        <v>364.09031561</v>
      </c>
      <c r="S183" s="172" t="n">
        <v>0</v>
      </c>
      <c r="T183" s="173" t="n">
        <f aca="false">S183*H183</f>
        <v>0</v>
      </c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74" t="s">
        <v>131</v>
      </c>
      <c r="AT183" s="174" t="s">
        <v>127</v>
      </c>
      <c r="AU183" s="174" t="s">
        <v>82</v>
      </c>
      <c r="AY183" s="3" t="s">
        <v>124</v>
      </c>
      <c r="BE183" s="175" t="n">
        <f aca="false">IF(N183="základní",J183,0)</f>
        <v>0</v>
      </c>
      <c r="BF183" s="175" t="n">
        <f aca="false">IF(N183="snížená",J183,0)</f>
        <v>0</v>
      </c>
      <c r="BG183" s="175" t="n">
        <f aca="false">IF(N183="zákl. přenesená",J183,0)</f>
        <v>0</v>
      </c>
      <c r="BH183" s="175" t="n">
        <f aca="false">IF(N183="sníž. přenesená",J183,0)</f>
        <v>0</v>
      </c>
      <c r="BI183" s="175" t="n">
        <f aca="false">IF(N183="nulová",J183,0)</f>
        <v>0</v>
      </c>
      <c r="BJ183" s="3" t="s">
        <v>80</v>
      </c>
      <c r="BK183" s="175" t="n">
        <f aca="false">ROUND(I183*H183,2)</f>
        <v>0</v>
      </c>
      <c r="BL183" s="3" t="s">
        <v>131</v>
      </c>
      <c r="BM183" s="174" t="s">
        <v>286</v>
      </c>
    </row>
    <row r="184" s="176" customFormat="true" ht="12.8" hidden="false" customHeight="false" outlineLevel="0" collapsed="false">
      <c r="B184" s="177"/>
      <c r="D184" s="178" t="s">
        <v>133</v>
      </c>
      <c r="E184" s="179"/>
      <c r="F184" s="180" t="s">
        <v>287</v>
      </c>
      <c r="H184" s="179"/>
      <c r="L184" s="177"/>
      <c r="M184" s="181"/>
      <c r="N184" s="182"/>
      <c r="O184" s="182"/>
      <c r="P184" s="182"/>
      <c r="Q184" s="182"/>
      <c r="R184" s="182"/>
      <c r="S184" s="182"/>
      <c r="T184" s="183"/>
      <c r="AT184" s="179" t="s">
        <v>133</v>
      </c>
      <c r="AU184" s="179" t="s">
        <v>82</v>
      </c>
      <c r="AV184" s="176" t="s">
        <v>80</v>
      </c>
      <c r="AW184" s="176" t="s">
        <v>29</v>
      </c>
      <c r="AX184" s="176" t="s">
        <v>72</v>
      </c>
      <c r="AY184" s="179" t="s">
        <v>124</v>
      </c>
    </row>
    <row r="185" s="184" customFormat="true" ht="12.8" hidden="false" customHeight="false" outlineLevel="0" collapsed="false">
      <c r="B185" s="185"/>
      <c r="D185" s="178" t="s">
        <v>133</v>
      </c>
      <c r="E185" s="186"/>
      <c r="F185" s="187" t="s">
        <v>288</v>
      </c>
      <c r="H185" s="188" t="n">
        <v>119.232</v>
      </c>
      <c r="L185" s="185"/>
      <c r="M185" s="189"/>
      <c r="N185" s="190"/>
      <c r="O185" s="190"/>
      <c r="P185" s="190"/>
      <c r="Q185" s="190"/>
      <c r="R185" s="190"/>
      <c r="S185" s="190"/>
      <c r="T185" s="191"/>
      <c r="AT185" s="186" t="s">
        <v>133</v>
      </c>
      <c r="AU185" s="186" t="s">
        <v>82</v>
      </c>
      <c r="AV185" s="184" t="s">
        <v>82</v>
      </c>
      <c r="AW185" s="184" t="s">
        <v>29</v>
      </c>
      <c r="AX185" s="184" t="s">
        <v>72</v>
      </c>
      <c r="AY185" s="186" t="s">
        <v>124</v>
      </c>
    </row>
    <row r="186" s="184" customFormat="true" ht="12.8" hidden="false" customHeight="false" outlineLevel="0" collapsed="false">
      <c r="B186" s="185"/>
      <c r="D186" s="178" t="s">
        <v>133</v>
      </c>
      <c r="E186" s="186"/>
      <c r="F186" s="187" t="s">
        <v>289</v>
      </c>
      <c r="H186" s="188" t="n">
        <v>7.207</v>
      </c>
      <c r="L186" s="185"/>
      <c r="M186" s="189"/>
      <c r="N186" s="190"/>
      <c r="O186" s="190"/>
      <c r="P186" s="190"/>
      <c r="Q186" s="190"/>
      <c r="R186" s="190"/>
      <c r="S186" s="190"/>
      <c r="T186" s="191"/>
      <c r="AT186" s="186" t="s">
        <v>133</v>
      </c>
      <c r="AU186" s="186" t="s">
        <v>82</v>
      </c>
      <c r="AV186" s="184" t="s">
        <v>82</v>
      </c>
      <c r="AW186" s="184" t="s">
        <v>29</v>
      </c>
      <c r="AX186" s="184" t="s">
        <v>72</v>
      </c>
      <c r="AY186" s="186" t="s">
        <v>124</v>
      </c>
    </row>
    <row r="187" s="184" customFormat="true" ht="12.8" hidden="false" customHeight="false" outlineLevel="0" collapsed="false">
      <c r="B187" s="185"/>
      <c r="D187" s="178" t="s">
        <v>133</v>
      </c>
      <c r="E187" s="186"/>
      <c r="F187" s="187" t="s">
        <v>290</v>
      </c>
      <c r="H187" s="188" t="n">
        <v>12.95</v>
      </c>
      <c r="L187" s="185"/>
      <c r="M187" s="189"/>
      <c r="N187" s="190"/>
      <c r="O187" s="190"/>
      <c r="P187" s="190"/>
      <c r="Q187" s="190"/>
      <c r="R187" s="190"/>
      <c r="S187" s="190"/>
      <c r="T187" s="191"/>
      <c r="AT187" s="186" t="s">
        <v>133</v>
      </c>
      <c r="AU187" s="186" t="s">
        <v>82</v>
      </c>
      <c r="AV187" s="184" t="s">
        <v>82</v>
      </c>
      <c r="AW187" s="184" t="s">
        <v>29</v>
      </c>
      <c r="AX187" s="184" t="s">
        <v>72</v>
      </c>
      <c r="AY187" s="186" t="s">
        <v>124</v>
      </c>
    </row>
    <row r="188" s="184" customFormat="true" ht="12.8" hidden="false" customHeight="false" outlineLevel="0" collapsed="false">
      <c r="B188" s="185"/>
      <c r="D188" s="178" t="s">
        <v>133</v>
      </c>
      <c r="E188" s="186"/>
      <c r="F188" s="187" t="s">
        <v>291</v>
      </c>
      <c r="H188" s="188" t="n">
        <v>7.58</v>
      </c>
      <c r="L188" s="185"/>
      <c r="M188" s="189"/>
      <c r="N188" s="190"/>
      <c r="O188" s="190"/>
      <c r="P188" s="190"/>
      <c r="Q188" s="190"/>
      <c r="R188" s="190"/>
      <c r="S188" s="190"/>
      <c r="T188" s="191"/>
      <c r="AT188" s="186" t="s">
        <v>133</v>
      </c>
      <c r="AU188" s="186" t="s">
        <v>82</v>
      </c>
      <c r="AV188" s="184" t="s">
        <v>82</v>
      </c>
      <c r="AW188" s="184" t="s">
        <v>29</v>
      </c>
      <c r="AX188" s="184" t="s">
        <v>72</v>
      </c>
      <c r="AY188" s="186" t="s">
        <v>124</v>
      </c>
    </row>
    <row r="189" s="176" customFormat="true" ht="12.8" hidden="false" customHeight="false" outlineLevel="0" collapsed="false">
      <c r="B189" s="177"/>
      <c r="D189" s="178" t="s">
        <v>133</v>
      </c>
      <c r="E189" s="179"/>
      <c r="F189" s="180" t="s">
        <v>292</v>
      </c>
      <c r="H189" s="179"/>
      <c r="L189" s="177"/>
      <c r="M189" s="181"/>
      <c r="N189" s="182"/>
      <c r="O189" s="182"/>
      <c r="P189" s="182"/>
      <c r="Q189" s="182"/>
      <c r="R189" s="182"/>
      <c r="S189" s="182"/>
      <c r="T189" s="183"/>
      <c r="AT189" s="179" t="s">
        <v>133</v>
      </c>
      <c r="AU189" s="179" t="s">
        <v>82</v>
      </c>
      <c r="AV189" s="176" t="s">
        <v>80</v>
      </c>
      <c r="AW189" s="176" t="s">
        <v>29</v>
      </c>
      <c r="AX189" s="176" t="s">
        <v>72</v>
      </c>
      <c r="AY189" s="179" t="s">
        <v>124</v>
      </c>
    </row>
    <row r="190" s="184" customFormat="true" ht="12.8" hidden="false" customHeight="false" outlineLevel="0" collapsed="false">
      <c r="B190" s="185"/>
      <c r="D190" s="178" t="s">
        <v>133</v>
      </c>
      <c r="E190" s="186"/>
      <c r="F190" s="187" t="s">
        <v>293</v>
      </c>
      <c r="H190" s="188" t="n">
        <v>1.44</v>
      </c>
      <c r="L190" s="185"/>
      <c r="M190" s="189"/>
      <c r="N190" s="190"/>
      <c r="O190" s="190"/>
      <c r="P190" s="190"/>
      <c r="Q190" s="190"/>
      <c r="R190" s="190"/>
      <c r="S190" s="190"/>
      <c r="T190" s="191"/>
      <c r="AT190" s="186" t="s">
        <v>133</v>
      </c>
      <c r="AU190" s="186" t="s">
        <v>82</v>
      </c>
      <c r="AV190" s="184" t="s">
        <v>82</v>
      </c>
      <c r="AW190" s="184" t="s">
        <v>29</v>
      </c>
      <c r="AX190" s="184" t="s">
        <v>72</v>
      </c>
      <c r="AY190" s="186" t="s">
        <v>124</v>
      </c>
    </row>
    <row r="191" s="197" customFormat="true" ht="12.8" hidden="false" customHeight="false" outlineLevel="0" collapsed="false">
      <c r="B191" s="198"/>
      <c r="D191" s="178" t="s">
        <v>133</v>
      </c>
      <c r="E191" s="199"/>
      <c r="F191" s="200" t="s">
        <v>234</v>
      </c>
      <c r="H191" s="201" t="n">
        <v>148.409</v>
      </c>
      <c r="L191" s="198"/>
      <c r="M191" s="202"/>
      <c r="N191" s="203"/>
      <c r="O191" s="203"/>
      <c r="P191" s="203"/>
      <c r="Q191" s="203"/>
      <c r="R191" s="203"/>
      <c r="S191" s="203"/>
      <c r="T191" s="204"/>
      <c r="AT191" s="199" t="s">
        <v>133</v>
      </c>
      <c r="AU191" s="199" t="s">
        <v>82</v>
      </c>
      <c r="AV191" s="197" t="s">
        <v>131</v>
      </c>
      <c r="AW191" s="197" t="s">
        <v>29</v>
      </c>
      <c r="AX191" s="197" t="s">
        <v>80</v>
      </c>
      <c r="AY191" s="199" t="s">
        <v>124</v>
      </c>
    </row>
    <row r="192" s="22" customFormat="true" ht="21.75" hidden="false" customHeight="true" outlineLevel="0" collapsed="false">
      <c r="A192" s="17"/>
      <c r="B192" s="162"/>
      <c r="C192" s="163" t="s">
        <v>294</v>
      </c>
      <c r="D192" s="163" t="s">
        <v>127</v>
      </c>
      <c r="E192" s="164" t="s">
        <v>295</v>
      </c>
      <c r="F192" s="165" t="s">
        <v>296</v>
      </c>
      <c r="G192" s="166" t="s">
        <v>130</v>
      </c>
      <c r="H192" s="167" t="n">
        <v>3.241</v>
      </c>
      <c r="I192" s="168"/>
      <c r="J192" s="168" t="n">
        <f aca="false">ROUND(I192*H192,2)</f>
        <v>0</v>
      </c>
      <c r="K192" s="169"/>
      <c r="L192" s="18"/>
      <c r="M192" s="170"/>
      <c r="N192" s="171" t="s">
        <v>37</v>
      </c>
      <c r="O192" s="172" t="n">
        <v>0.629</v>
      </c>
      <c r="P192" s="172" t="n">
        <f aca="false">O192*H192</f>
        <v>2.038589</v>
      </c>
      <c r="Q192" s="172" t="n">
        <v>2.45329</v>
      </c>
      <c r="R192" s="172" t="n">
        <f aca="false">Q192*H192</f>
        <v>7.95111289</v>
      </c>
      <c r="S192" s="172" t="n">
        <v>0</v>
      </c>
      <c r="T192" s="173" t="n">
        <f aca="false">S192*H192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174" t="s">
        <v>131</v>
      </c>
      <c r="AT192" s="174" t="s">
        <v>127</v>
      </c>
      <c r="AU192" s="174" t="s">
        <v>82</v>
      </c>
      <c r="AY192" s="3" t="s">
        <v>124</v>
      </c>
      <c r="BE192" s="175" t="n">
        <f aca="false">IF(N192="základní",J192,0)</f>
        <v>0</v>
      </c>
      <c r="BF192" s="175" t="n">
        <f aca="false">IF(N192="snížená",J192,0)</f>
        <v>0</v>
      </c>
      <c r="BG192" s="175" t="n">
        <f aca="false">IF(N192="zákl. přenesená",J192,0)</f>
        <v>0</v>
      </c>
      <c r="BH192" s="175" t="n">
        <f aca="false">IF(N192="sníž. přenesená",J192,0)</f>
        <v>0</v>
      </c>
      <c r="BI192" s="175" t="n">
        <f aca="false">IF(N192="nulová",J192,0)</f>
        <v>0</v>
      </c>
      <c r="BJ192" s="3" t="s">
        <v>80</v>
      </c>
      <c r="BK192" s="175" t="n">
        <f aca="false">ROUND(I192*H192,2)</f>
        <v>0</v>
      </c>
      <c r="BL192" s="3" t="s">
        <v>131</v>
      </c>
      <c r="BM192" s="174" t="s">
        <v>297</v>
      </c>
    </row>
    <row r="193" s="176" customFormat="true" ht="12.8" hidden="false" customHeight="false" outlineLevel="0" collapsed="false">
      <c r="B193" s="177"/>
      <c r="D193" s="178" t="s">
        <v>133</v>
      </c>
      <c r="E193" s="179"/>
      <c r="F193" s="180" t="s">
        <v>298</v>
      </c>
      <c r="H193" s="179"/>
      <c r="L193" s="177"/>
      <c r="M193" s="181"/>
      <c r="N193" s="182"/>
      <c r="O193" s="182"/>
      <c r="P193" s="182"/>
      <c r="Q193" s="182"/>
      <c r="R193" s="182"/>
      <c r="S193" s="182"/>
      <c r="T193" s="183"/>
      <c r="AT193" s="179" t="s">
        <v>133</v>
      </c>
      <c r="AU193" s="179" t="s">
        <v>82</v>
      </c>
      <c r="AV193" s="176" t="s">
        <v>80</v>
      </c>
      <c r="AW193" s="176" t="s">
        <v>29</v>
      </c>
      <c r="AX193" s="176" t="s">
        <v>72</v>
      </c>
      <c r="AY193" s="179" t="s">
        <v>124</v>
      </c>
    </row>
    <row r="194" s="184" customFormat="true" ht="12.8" hidden="false" customHeight="false" outlineLevel="0" collapsed="false">
      <c r="B194" s="185"/>
      <c r="D194" s="178" t="s">
        <v>133</v>
      </c>
      <c r="E194" s="186"/>
      <c r="F194" s="187" t="s">
        <v>299</v>
      </c>
      <c r="H194" s="188" t="n">
        <v>3.241</v>
      </c>
      <c r="L194" s="185"/>
      <c r="M194" s="189"/>
      <c r="N194" s="190"/>
      <c r="O194" s="190"/>
      <c r="P194" s="190"/>
      <c r="Q194" s="190"/>
      <c r="R194" s="190"/>
      <c r="S194" s="190"/>
      <c r="T194" s="191"/>
      <c r="AT194" s="186" t="s">
        <v>133</v>
      </c>
      <c r="AU194" s="186" t="s">
        <v>82</v>
      </c>
      <c r="AV194" s="184" t="s">
        <v>82</v>
      </c>
      <c r="AW194" s="184" t="s">
        <v>29</v>
      </c>
      <c r="AX194" s="184" t="s">
        <v>80</v>
      </c>
      <c r="AY194" s="186" t="s">
        <v>124</v>
      </c>
    </row>
    <row r="195" s="22" customFormat="true" ht="16.5" hidden="false" customHeight="true" outlineLevel="0" collapsed="false">
      <c r="A195" s="17"/>
      <c r="B195" s="162"/>
      <c r="C195" s="163" t="s">
        <v>300</v>
      </c>
      <c r="D195" s="163" t="s">
        <v>127</v>
      </c>
      <c r="E195" s="164" t="s">
        <v>301</v>
      </c>
      <c r="F195" s="165" t="s">
        <v>302</v>
      </c>
      <c r="G195" s="166" t="s">
        <v>256</v>
      </c>
      <c r="H195" s="167" t="n">
        <v>37.718</v>
      </c>
      <c r="I195" s="168"/>
      <c r="J195" s="168" t="n">
        <f aca="false">ROUND(I195*H195,2)</f>
        <v>0</v>
      </c>
      <c r="K195" s="169"/>
      <c r="L195" s="18"/>
      <c r="M195" s="170"/>
      <c r="N195" s="171" t="s">
        <v>37</v>
      </c>
      <c r="O195" s="172" t="n">
        <v>0.3</v>
      </c>
      <c r="P195" s="172" t="n">
        <f aca="false">O195*H195</f>
        <v>11.3154</v>
      </c>
      <c r="Q195" s="172" t="n">
        <v>0.00247</v>
      </c>
      <c r="R195" s="172" t="n">
        <f aca="false">Q195*H195</f>
        <v>0.09316346</v>
      </c>
      <c r="S195" s="172" t="n">
        <v>0</v>
      </c>
      <c r="T195" s="173" t="n">
        <f aca="false">S195*H195</f>
        <v>0</v>
      </c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R195" s="174" t="s">
        <v>131</v>
      </c>
      <c r="AT195" s="174" t="s">
        <v>127</v>
      </c>
      <c r="AU195" s="174" t="s">
        <v>82</v>
      </c>
      <c r="AY195" s="3" t="s">
        <v>124</v>
      </c>
      <c r="BE195" s="175" t="n">
        <f aca="false">IF(N195="základní",J195,0)</f>
        <v>0</v>
      </c>
      <c r="BF195" s="175" t="n">
        <f aca="false">IF(N195="snížená",J195,0)</f>
        <v>0</v>
      </c>
      <c r="BG195" s="175" t="n">
        <f aca="false">IF(N195="zákl. přenesená",J195,0)</f>
        <v>0</v>
      </c>
      <c r="BH195" s="175" t="n">
        <f aca="false">IF(N195="sníž. přenesená",J195,0)</f>
        <v>0</v>
      </c>
      <c r="BI195" s="175" t="n">
        <f aca="false">IF(N195="nulová",J195,0)</f>
        <v>0</v>
      </c>
      <c r="BJ195" s="3" t="s">
        <v>80</v>
      </c>
      <c r="BK195" s="175" t="n">
        <f aca="false">ROUND(I195*H195,2)</f>
        <v>0</v>
      </c>
      <c r="BL195" s="3" t="s">
        <v>131</v>
      </c>
      <c r="BM195" s="174" t="s">
        <v>303</v>
      </c>
    </row>
    <row r="196" s="176" customFormat="true" ht="12.8" hidden="false" customHeight="false" outlineLevel="0" collapsed="false">
      <c r="B196" s="177"/>
      <c r="D196" s="178" t="s">
        <v>133</v>
      </c>
      <c r="E196" s="179"/>
      <c r="F196" s="180" t="s">
        <v>304</v>
      </c>
      <c r="H196" s="179"/>
      <c r="L196" s="177"/>
      <c r="M196" s="181"/>
      <c r="N196" s="182"/>
      <c r="O196" s="182"/>
      <c r="P196" s="182"/>
      <c r="Q196" s="182"/>
      <c r="R196" s="182"/>
      <c r="S196" s="182"/>
      <c r="T196" s="183"/>
      <c r="AT196" s="179" t="s">
        <v>133</v>
      </c>
      <c r="AU196" s="179" t="s">
        <v>82</v>
      </c>
      <c r="AV196" s="176" t="s">
        <v>80</v>
      </c>
      <c r="AW196" s="176" t="s">
        <v>29</v>
      </c>
      <c r="AX196" s="176" t="s">
        <v>72</v>
      </c>
      <c r="AY196" s="179" t="s">
        <v>124</v>
      </c>
    </row>
    <row r="197" s="184" customFormat="true" ht="12.8" hidden="false" customHeight="false" outlineLevel="0" collapsed="false">
      <c r="B197" s="185"/>
      <c r="D197" s="178" t="s">
        <v>133</v>
      </c>
      <c r="E197" s="186"/>
      <c r="F197" s="187" t="s">
        <v>305</v>
      </c>
      <c r="H197" s="188" t="n">
        <v>30.084</v>
      </c>
      <c r="L197" s="185"/>
      <c r="M197" s="189"/>
      <c r="N197" s="190"/>
      <c r="O197" s="190"/>
      <c r="P197" s="190"/>
      <c r="Q197" s="190"/>
      <c r="R197" s="190"/>
      <c r="S197" s="190"/>
      <c r="T197" s="191"/>
      <c r="AT197" s="186" t="s">
        <v>133</v>
      </c>
      <c r="AU197" s="186" t="s">
        <v>82</v>
      </c>
      <c r="AV197" s="184" t="s">
        <v>82</v>
      </c>
      <c r="AW197" s="184" t="s">
        <v>29</v>
      </c>
      <c r="AX197" s="184" t="s">
        <v>72</v>
      </c>
      <c r="AY197" s="186" t="s">
        <v>124</v>
      </c>
    </row>
    <row r="198" s="184" customFormat="true" ht="12.8" hidden="false" customHeight="false" outlineLevel="0" collapsed="false">
      <c r="B198" s="185"/>
      <c r="D198" s="178" t="s">
        <v>133</v>
      </c>
      <c r="E198" s="186"/>
      <c r="F198" s="187" t="s">
        <v>306</v>
      </c>
      <c r="H198" s="188" t="n">
        <v>3.6</v>
      </c>
      <c r="L198" s="185"/>
      <c r="M198" s="189"/>
      <c r="N198" s="190"/>
      <c r="O198" s="190"/>
      <c r="P198" s="190"/>
      <c r="Q198" s="190"/>
      <c r="R198" s="190"/>
      <c r="S198" s="190"/>
      <c r="T198" s="191"/>
      <c r="AT198" s="186" t="s">
        <v>133</v>
      </c>
      <c r="AU198" s="186" t="s">
        <v>82</v>
      </c>
      <c r="AV198" s="184" t="s">
        <v>82</v>
      </c>
      <c r="AW198" s="184" t="s">
        <v>29</v>
      </c>
      <c r="AX198" s="184" t="s">
        <v>72</v>
      </c>
      <c r="AY198" s="186" t="s">
        <v>124</v>
      </c>
    </row>
    <row r="199" s="176" customFormat="true" ht="12.8" hidden="false" customHeight="false" outlineLevel="0" collapsed="false">
      <c r="B199" s="177"/>
      <c r="D199" s="178" t="s">
        <v>133</v>
      </c>
      <c r="E199" s="179"/>
      <c r="F199" s="180" t="s">
        <v>298</v>
      </c>
      <c r="H199" s="179"/>
      <c r="L199" s="177"/>
      <c r="M199" s="181"/>
      <c r="N199" s="182"/>
      <c r="O199" s="182"/>
      <c r="P199" s="182"/>
      <c r="Q199" s="182"/>
      <c r="R199" s="182"/>
      <c r="S199" s="182"/>
      <c r="T199" s="183"/>
      <c r="AT199" s="179" t="s">
        <v>133</v>
      </c>
      <c r="AU199" s="179" t="s">
        <v>82</v>
      </c>
      <c r="AV199" s="176" t="s">
        <v>80</v>
      </c>
      <c r="AW199" s="176" t="s">
        <v>29</v>
      </c>
      <c r="AX199" s="176" t="s">
        <v>72</v>
      </c>
      <c r="AY199" s="179" t="s">
        <v>124</v>
      </c>
    </row>
    <row r="200" s="184" customFormat="true" ht="12.8" hidden="false" customHeight="false" outlineLevel="0" collapsed="false">
      <c r="B200" s="185"/>
      <c r="D200" s="178" t="s">
        <v>133</v>
      </c>
      <c r="E200" s="186"/>
      <c r="F200" s="187" t="s">
        <v>307</v>
      </c>
      <c r="H200" s="188" t="n">
        <v>4.034</v>
      </c>
      <c r="L200" s="185"/>
      <c r="M200" s="189"/>
      <c r="N200" s="190"/>
      <c r="O200" s="190"/>
      <c r="P200" s="190"/>
      <c r="Q200" s="190"/>
      <c r="R200" s="190"/>
      <c r="S200" s="190"/>
      <c r="T200" s="191"/>
      <c r="AT200" s="186" t="s">
        <v>133</v>
      </c>
      <c r="AU200" s="186" t="s">
        <v>82</v>
      </c>
      <c r="AV200" s="184" t="s">
        <v>82</v>
      </c>
      <c r="AW200" s="184" t="s">
        <v>29</v>
      </c>
      <c r="AX200" s="184" t="s">
        <v>72</v>
      </c>
      <c r="AY200" s="186" t="s">
        <v>124</v>
      </c>
    </row>
    <row r="201" s="197" customFormat="true" ht="12.8" hidden="false" customHeight="false" outlineLevel="0" collapsed="false">
      <c r="B201" s="198"/>
      <c r="D201" s="178" t="s">
        <v>133</v>
      </c>
      <c r="E201" s="199"/>
      <c r="F201" s="200" t="s">
        <v>234</v>
      </c>
      <c r="H201" s="201" t="n">
        <v>37.718</v>
      </c>
      <c r="L201" s="198"/>
      <c r="M201" s="202"/>
      <c r="N201" s="203"/>
      <c r="O201" s="203"/>
      <c r="P201" s="203"/>
      <c r="Q201" s="203"/>
      <c r="R201" s="203"/>
      <c r="S201" s="203"/>
      <c r="T201" s="204"/>
      <c r="AT201" s="199" t="s">
        <v>133</v>
      </c>
      <c r="AU201" s="199" t="s">
        <v>82</v>
      </c>
      <c r="AV201" s="197" t="s">
        <v>131</v>
      </c>
      <c r="AW201" s="197" t="s">
        <v>29</v>
      </c>
      <c r="AX201" s="197" t="s">
        <v>80</v>
      </c>
      <c r="AY201" s="199" t="s">
        <v>124</v>
      </c>
    </row>
    <row r="202" s="22" customFormat="true" ht="16.5" hidden="false" customHeight="true" outlineLevel="0" collapsed="false">
      <c r="A202" s="17"/>
      <c r="B202" s="162"/>
      <c r="C202" s="163" t="s">
        <v>308</v>
      </c>
      <c r="D202" s="163" t="s">
        <v>127</v>
      </c>
      <c r="E202" s="164" t="s">
        <v>309</v>
      </c>
      <c r="F202" s="165" t="s">
        <v>310</v>
      </c>
      <c r="G202" s="166" t="s">
        <v>256</v>
      </c>
      <c r="H202" s="167" t="n">
        <v>37.718</v>
      </c>
      <c r="I202" s="168"/>
      <c r="J202" s="168" t="n">
        <f aca="false">ROUND(I202*H202,2)</f>
        <v>0</v>
      </c>
      <c r="K202" s="169"/>
      <c r="L202" s="18"/>
      <c r="M202" s="170"/>
      <c r="N202" s="171" t="s">
        <v>37</v>
      </c>
      <c r="O202" s="172" t="n">
        <v>0.152</v>
      </c>
      <c r="P202" s="172" t="n">
        <f aca="false">O202*H202</f>
        <v>5.733136</v>
      </c>
      <c r="Q202" s="172" t="n">
        <v>0</v>
      </c>
      <c r="R202" s="172" t="n">
        <f aca="false">Q202*H202</f>
        <v>0</v>
      </c>
      <c r="S202" s="172" t="n">
        <v>0</v>
      </c>
      <c r="T202" s="173" t="n">
        <f aca="false">S202*H202</f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74" t="s">
        <v>131</v>
      </c>
      <c r="AT202" s="174" t="s">
        <v>127</v>
      </c>
      <c r="AU202" s="174" t="s">
        <v>82</v>
      </c>
      <c r="AY202" s="3" t="s">
        <v>124</v>
      </c>
      <c r="BE202" s="175" t="n">
        <f aca="false">IF(N202="základní",J202,0)</f>
        <v>0</v>
      </c>
      <c r="BF202" s="175" t="n">
        <f aca="false">IF(N202="snížená",J202,0)</f>
        <v>0</v>
      </c>
      <c r="BG202" s="175" t="n">
        <f aca="false">IF(N202="zákl. přenesená",J202,0)</f>
        <v>0</v>
      </c>
      <c r="BH202" s="175" t="n">
        <f aca="false">IF(N202="sníž. přenesená",J202,0)</f>
        <v>0</v>
      </c>
      <c r="BI202" s="175" t="n">
        <f aca="false">IF(N202="nulová",J202,0)</f>
        <v>0</v>
      </c>
      <c r="BJ202" s="3" t="s">
        <v>80</v>
      </c>
      <c r="BK202" s="175" t="n">
        <f aca="false">ROUND(I202*H202,2)</f>
        <v>0</v>
      </c>
      <c r="BL202" s="3" t="s">
        <v>131</v>
      </c>
      <c r="BM202" s="174" t="s">
        <v>311</v>
      </c>
    </row>
    <row r="203" s="22" customFormat="true" ht="16.5" hidden="false" customHeight="true" outlineLevel="0" collapsed="false">
      <c r="A203" s="17"/>
      <c r="B203" s="162"/>
      <c r="C203" s="163" t="s">
        <v>7</v>
      </c>
      <c r="D203" s="163" t="s">
        <v>127</v>
      </c>
      <c r="E203" s="164" t="s">
        <v>312</v>
      </c>
      <c r="F203" s="165" t="s">
        <v>313</v>
      </c>
      <c r="G203" s="166" t="s">
        <v>140</v>
      </c>
      <c r="H203" s="167" t="n">
        <v>22.949</v>
      </c>
      <c r="I203" s="168"/>
      <c r="J203" s="168" t="n">
        <f aca="false">ROUND(I203*H203,2)</f>
        <v>0</v>
      </c>
      <c r="K203" s="169"/>
      <c r="L203" s="18"/>
      <c r="M203" s="170"/>
      <c r="N203" s="171" t="s">
        <v>37</v>
      </c>
      <c r="O203" s="172" t="n">
        <v>32.821</v>
      </c>
      <c r="P203" s="172" t="n">
        <f aca="false">O203*H203</f>
        <v>753.209129</v>
      </c>
      <c r="Q203" s="172" t="n">
        <v>1.06017</v>
      </c>
      <c r="R203" s="172" t="n">
        <f aca="false">Q203*H203</f>
        <v>24.32984133</v>
      </c>
      <c r="S203" s="172" t="n">
        <v>0</v>
      </c>
      <c r="T203" s="173" t="n">
        <f aca="false">S203*H203</f>
        <v>0</v>
      </c>
      <c r="U203" s="17"/>
      <c r="V203" s="17"/>
      <c r="W203" s="17"/>
      <c r="X203" s="17"/>
      <c r="Y203" s="17"/>
      <c r="Z203" s="17"/>
      <c r="AA203" s="17"/>
      <c r="AB203" s="17"/>
      <c r="AC203" s="17"/>
      <c r="AD203" s="17"/>
      <c r="AE203" s="17"/>
      <c r="AR203" s="174" t="s">
        <v>131</v>
      </c>
      <c r="AT203" s="174" t="s">
        <v>127</v>
      </c>
      <c r="AU203" s="174" t="s">
        <v>82</v>
      </c>
      <c r="AY203" s="3" t="s">
        <v>124</v>
      </c>
      <c r="BE203" s="175" t="n">
        <f aca="false">IF(N203="základní",J203,0)</f>
        <v>0</v>
      </c>
      <c r="BF203" s="175" t="n">
        <f aca="false">IF(N203="snížená",J203,0)</f>
        <v>0</v>
      </c>
      <c r="BG203" s="175" t="n">
        <f aca="false">IF(N203="zákl. přenesená",J203,0)</f>
        <v>0</v>
      </c>
      <c r="BH203" s="175" t="n">
        <f aca="false">IF(N203="sníž. přenesená",J203,0)</f>
        <v>0</v>
      </c>
      <c r="BI203" s="175" t="n">
        <f aca="false">IF(N203="nulová",J203,0)</f>
        <v>0</v>
      </c>
      <c r="BJ203" s="3" t="s">
        <v>80</v>
      </c>
      <c r="BK203" s="175" t="n">
        <f aca="false">ROUND(I203*H203,2)</f>
        <v>0</v>
      </c>
      <c r="BL203" s="3" t="s">
        <v>131</v>
      </c>
      <c r="BM203" s="174" t="s">
        <v>314</v>
      </c>
    </row>
    <row r="204" s="176" customFormat="true" ht="12.8" hidden="false" customHeight="false" outlineLevel="0" collapsed="false">
      <c r="B204" s="177"/>
      <c r="D204" s="178" t="s">
        <v>133</v>
      </c>
      <c r="E204" s="179"/>
      <c r="F204" s="180" t="s">
        <v>315</v>
      </c>
      <c r="H204" s="179"/>
      <c r="L204" s="177"/>
      <c r="M204" s="181"/>
      <c r="N204" s="182"/>
      <c r="O204" s="182"/>
      <c r="P204" s="182"/>
      <c r="Q204" s="182"/>
      <c r="R204" s="182"/>
      <c r="S204" s="182"/>
      <c r="T204" s="183"/>
      <c r="AT204" s="179" t="s">
        <v>133</v>
      </c>
      <c r="AU204" s="179" t="s">
        <v>82</v>
      </c>
      <c r="AV204" s="176" t="s">
        <v>80</v>
      </c>
      <c r="AW204" s="176" t="s">
        <v>29</v>
      </c>
      <c r="AX204" s="176" t="s">
        <v>72</v>
      </c>
      <c r="AY204" s="179" t="s">
        <v>124</v>
      </c>
    </row>
    <row r="205" s="184" customFormat="true" ht="12.8" hidden="false" customHeight="false" outlineLevel="0" collapsed="false">
      <c r="B205" s="185"/>
      <c r="D205" s="178" t="s">
        <v>133</v>
      </c>
      <c r="E205" s="186"/>
      <c r="F205" s="187" t="s">
        <v>316</v>
      </c>
      <c r="H205" s="188" t="n">
        <v>11.874</v>
      </c>
      <c r="L205" s="185"/>
      <c r="M205" s="189"/>
      <c r="N205" s="190"/>
      <c r="O205" s="190"/>
      <c r="P205" s="190"/>
      <c r="Q205" s="190"/>
      <c r="R205" s="190"/>
      <c r="S205" s="190"/>
      <c r="T205" s="191"/>
      <c r="AT205" s="186" t="s">
        <v>133</v>
      </c>
      <c r="AU205" s="186" t="s">
        <v>82</v>
      </c>
      <c r="AV205" s="184" t="s">
        <v>82</v>
      </c>
      <c r="AW205" s="184" t="s">
        <v>29</v>
      </c>
      <c r="AX205" s="184" t="s">
        <v>72</v>
      </c>
      <c r="AY205" s="186" t="s">
        <v>124</v>
      </c>
    </row>
    <row r="206" s="176" customFormat="true" ht="12.8" hidden="false" customHeight="false" outlineLevel="0" collapsed="false">
      <c r="B206" s="177"/>
      <c r="D206" s="178" t="s">
        <v>133</v>
      </c>
      <c r="E206" s="179"/>
      <c r="F206" s="180" t="s">
        <v>317</v>
      </c>
      <c r="H206" s="179"/>
      <c r="L206" s="177"/>
      <c r="M206" s="181"/>
      <c r="N206" s="182"/>
      <c r="O206" s="182"/>
      <c r="P206" s="182"/>
      <c r="Q206" s="182"/>
      <c r="R206" s="182"/>
      <c r="S206" s="182"/>
      <c r="T206" s="183"/>
      <c r="AT206" s="179" t="s">
        <v>133</v>
      </c>
      <c r="AU206" s="179" t="s">
        <v>82</v>
      </c>
      <c r="AV206" s="176" t="s">
        <v>80</v>
      </c>
      <c r="AW206" s="176" t="s">
        <v>29</v>
      </c>
      <c r="AX206" s="176" t="s">
        <v>72</v>
      </c>
      <c r="AY206" s="179" t="s">
        <v>124</v>
      </c>
    </row>
    <row r="207" s="184" customFormat="true" ht="12.8" hidden="false" customHeight="false" outlineLevel="0" collapsed="false">
      <c r="B207" s="185"/>
      <c r="D207" s="178" t="s">
        <v>133</v>
      </c>
      <c r="E207" s="186"/>
      <c r="F207" s="187" t="s">
        <v>318</v>
      </c>
      <c r="H207" s="188" t="n">
        <v>7.765</v>
      </c>
      <c r="L207" s="185"/>
      <c r="M207" s="189"/>
      <c r="N207" s="190"/>
      <c r="O207" s="190"/>
      <c r="P207" s="190"/>
      <c r="Q207" s="190"/>
      <c r="R207" s="190"/>
      <c r="S207" s="190"/>
      <c r="T207" s="191"/>
      <c r="AT207" s="186" t="s">
        <v>133</v>
      </c>
      <c r="AU207" s="186" t="s">
        <v>82</v>
      </c>
      <c r="AV207" s="184" t="s">
        <v>82</v>
      </c>
      <c r="AW207" s="184" t="s">
        <v>29</v>
      </c>
      <c r="AX207" s="184" t="s">
        <v>72</v>
      </c>
      <c r="AY207" s="186" t="s">
        <v>124</v>
      </c>
    </row>
    <row r="208" s="176" customFormat="true" ht="12.8" hidden="false" customHeight="false" outlineLevel="0" collapsed="false">
      <c r="B208" s="177"/>
      <c r="D208" s="178" t="s">
        <v>133</v>
      </c>
      <c r="E208" s="179"/>
      <c r="F208" s="180" t="s">
        <v>319</v>
      </c>
      <c r="H208" s="179"/>
      <c r="L208" s="177"/>
      <c r="M208" s="181"/>
      <c r="N208" s="182"/>
      <c r="O208" s="182"/>
      <c r="P208" s="182"/>
      <c r="Q208" s="182"/>
      <c r="R208" s="182"/>
      <c r="S208" s="182"/>
      <c r="T208" s="183"/>
      <c r="AT208" s="179" t="s">
        <v>133</v>
      </c>
      <c r="AU208" s="179" t="s">
        <v>82</v>
      </c>
      <c r="AV208" s="176" t="s">
        <v>80</v>
      </c>
      <c r="AW208" s="176" t="s">
        <v>29</v>
      </c>
      <c r="AX208" s="176" t="s">
        <v>72</v>
      </c>
      <c r="AY208" s="179" t="s">
        <v>124</v>
      </c>
    </row>
    <row r="209" s="184" customFormat="true" ht="12.8" hidden="false" customHeight="false" outlineLevel="0" collapsed="false">
      <c r="B209" s="185"/>
      <c r="D209" s="178" t="s">
        <v>133</v>
      </c>
      <c r="E209" s="186"/>
      <c r="F209" s="187" t="s">
        <v>320</v>
      </c>
      <c r="H209" s="188" t="n">
        <v>3.31</v>
      </c>
      <c r="L209" s="185"/>
      <c r="M209" s="189"/>
      <c r="N209" s="190"/>
      <c r="O209" s="190"/>
      <c r="P209" s="190"/>
      <c r="Q209" s="190"/>
      <c r="R209" s="190"/>
      <c r="S209" s="190"/>
      <c r="T209" s="191"/>
      <c r="AT209" s="186" t="s">
        <v>133</v>
      </c>
      <c r="AU209" s="186" t="s">
        <v>82</v>
      </c>
      <c r="AV209" s="184" t="s">
        <v>82</v>
      </c>
      <c r="AW209" s="184" t="s">
        <v>29</v>
      </c>
      <c r="AX209" s="184" t="s">
        <v>72</v>
      </c>
      <c r="AY209" s="186" t="s">
        <v>124</v>
      </c>
    </row>
    <row r="210" s="197" customFormat="true" ht="12.8" hidden="false" customHeight="false" outlineLevel="0" collapsed="false">
      <c r="B210" s="198"/>
      <c r="D210" s="178" t="s">
        <v>133</v>
      </c>
      <c r="E210" s="199"/>
      <c r="F210" s="200" t="s">
        <v>234</v>
      </c>
      <c r="H210" s="201" t="n">
        <v>22.949</v>
      </c>
      <c r="L210" s="198"/>
      <c r="M210" s="202"/>
      <c r="N210" s="203"/>
      <c r="O210" s="203"/>
      <c r="P210" s="203"/>
      <c r="Q210" s="203"/>
      <c r="R210" s="203"/>
      <c r="S210" s="203"/>
      <c r="T210" s="204"/>
      <c r="AT210" s="199" t="s">
        <v>133</v>
      </c>
      <c r="AU210" s="199" t="s">
        <v>82</v>
      </c>
      <c r="AV210" s="197" t="s">
        <v>131</v>
      </c>
      <c r="AW210" s="197" t="s">
        <v>29</v>
      </c>
      <c r="AX210" s="197" t="s">
        <v>80</v>
      </c>
      <c r="AY210" s="199" t="s">
        <v>124</v>
      </c>
    </row>
    <row r="211" s="22" customFormat="true" ht="21.75" hidden="false" customHeight="true" outlineLevel="0" collapsed="false">
      <c r="A211" s="17"/>
      <c r="B211" s="162"/>
      <c r="C211" s="163" t="s">
        <v>321</v>
      </c>
      <c r="D211" s="163" t="s">
        <v>127</v>
      </c>
      <c r="E211" s="164" t="s">
        <v>322</v>
      </c>
      <c r="F211" s="165" t="s">
        <v>323</v>
      </c>
      <c r="G211" s="166" t="s">
        <v>130</v>
      </c>
      <c r="H211" s="167" t="n">
        <v>4.468</v>
      </c>
      <c r="I211" s="168"/>
      <c r="J211" s="168" t="n">
        <f aca="false">ROUND(I211*H211,2)</f>
        <v>0</v>
      </c>
      <c r="K211" s="169"/>
      <c r="L211" s="18"/>
      <c r="M211" s="170"/>
      <c r="N211" s="171" t="s">
        <v>37</v>
      </c>
      <c r="O211" s="172" t="n">
        <v>0.629</v>
      </c>
      <c r="P211" s="172" t="n">
        <f aca="false">O211*H211</f>
        <v>2.810372</v>
      </c>
      <c r="Q211" s="172" t="n">
        <v>2.45329</v>
      </c>
      <c r="R211" s="172" t="n">
        <f aca="false">Q211*H211</f>
        <v>10.96129972</v>
      </c>
      <c r="S211" s="172" t="n">
        <v>0</v>
      </c>
      <c r="T211" s="173" t="n">
        <f aca="false"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174" t="s">
        <v>131</v>
      </c>
      <c r="AT211" s="174" t="s">
        <v>127</v>
      </c>
      <c r="AU211" s="174" t="s">
        <v>82</v>
      </c>
      <c r="AY211" s="3" t="s">
        <v>124</v>
      </c>
      <c r="BE211" s="175" t="n">
        <f aca="false">IF(N211="základní",J211,0)</f>
        <v>0</v>
      </c>
      <c r="BF211" s="175" t="n">
        <f aca="false">IF(N211="snížená",J211,0)</f>
        <v>0</v>
      </c>
      <c r="BG211" s="175" t="n">
        <f aca="false">IF(N211="zákl. přenesená",J211,0)</f>
        <v>0</v>
      </c>
      <c r="BH211" s="175" t="n">
        <f aca="false">IF(N211="sníž. přenesená",J211,0)</f>
        <v>0</v>
      </c>
      <c r="BI211" s="175" t="n">
        <f aca="false">IF(N211="nulová",J211,0)</f>
        <v>0</v>
      </c>
      <c r="BJ211" s="3" t="s">
        <v>80</v>
      </c>
      <c r="BK211" s="175" t="n">
        <f aca="false">ROUND(I211*H211,2)</f>
        <v>0</v>
      </c>
      <c r="BL211" s="3" t="s">
        <v>131</v>
      </c>
      <c r="BM211" s="174" t="s">
        <v>324</v>
      </c>
    </row>
    <row r="212" s="176" customFormat="true" ht="12.8" hidden="false" customHeight="false" outlineLevel="0" collapsed="false">
      <c r="B212" s="177"/>
      <c r="D212" s="178" t="s">
        <v>133</v>
      </c>
      <c r="E212" s="179"/>
      <c r="F212" s="180" t="s">
        <v>325</v>
      </c>
      <c r="H212" s="179"/>
      <c r="L212" s="177"/>
      <c r="M212" s="181"/>
      <c r="N212" s="182"/>
      <c r="O212" s="182"/>
      <c r="P212" s="182"/>
      <c r="Q212" s="182"/>
      <c r="R212" s="182"/>
      <c r="S212" s="182"/>
      <c r="T212" s="183"/>
      <c r="AT212" s="179" t="s">
        <v>133</v>
      </c>
      <c r="AU212" s="179" t="s">
        <v>82</v>
      </c>
      <c r="AV212" s="176" t="s">
        <v>80</v>
      </c>
      <c r="AW212" s="176" t="s">
        <v>29</v>
      </c>
      <c r="AX212" s="176" t="s">
        <v>72</v>
      </c>
      <c r="AY212" s="179" t="s">
        <v>124</v>
      </c>
    </row>
    <row r="213" s="184" customFormat="true" ht="12.8" hidden="false" customHeight="false" outlineLevel="0" collapsed="false">
      <c r="B213" s="185"/>
      <c r="D213" s="178" t="s">
        <v>133</v>
      </c>
      <c r="E213" s="186"/>
      <c r="F213" s="187" t="s">
        <v>326</v>
      </c>
      <c r="H213" s="188" t="n">
        <v>0.871</v>
      </c>
      <c r="L213" s="185"/>
      <c r="M213" s="189"/>
      <c r="N213" s="190"/>
      <c r="O213" s="190"/>
      <c r="P213" s="190"/>
      <c r="Q213" s="190"/>
      <c r="R213" s="190"/>
      <c r="S213" s="190"/>
      <c r="T213" s="191"/>
      <c r="AT213" s="186" t="s">
        <v>133</v>
      </c>
      <c r="AU213" s="186" t="s">
        <v>82</v>
      </c>
      <c r="AV213" s="184" t="s">
        <v>82</v>
      </c>
      <c r="AW213" s="184" t="s">
        <v>29</v>
      </c>
      <c r="AX213" s="184" t="s">
        <v>72</v>
      </c>
      <c r="AY213" s="186" t="s">
        <v>124</v>
      </c>
    </row>
    <row r="214" s="184" customFormat="true" ht="12.8" hidden="false" customHeight="false" outlineLevel="0" collapsed="false">
      <c r="B214" s="185"/>
      <c r="D214" s="178" t="s">
        <v>133</v>
      </c>
      <c r="E214" s="186"/>
      <c r="F214" s="187" t="s">
        <v>327</v>
      </c>
      <c r="H214" s="188" t="n">
        <v>0.849</v>
      </c>
      <c r="L214" s="185"/>
      <c r="M214" s="189"/>
      <c r="N214" s="190"/>
      <c r="O214" s="190"/>
      <c r="P214" s="190"/>
      <c r="Q214" s="190"/>
      <c r="R214" s="190"/>
      <c r="S214" s="190"/>
      <c r="T214" s="191"/>
      <c r="AT214" s="186" t="s">
        <v>133</v>
      </c>
      <c r="AU214" s="186" t="s">
        <v>82</v>
      </c>
      <c r="AV214" s="184" t="s">
        <v>82</v>
      </c>
      <c r="AW214" s="184" t="s">
        <v>29</v>
      </c>
      <c r="AX214" s="184" t="s">
        <v>72</v>
      </c>
      <c r="AY214" s="186" t="s">
        <v>124</v>
      </c>
    </row>
    <row r="215" s="184" customFormat="true" ht="12.8" hidden="false" customHeight="false" outlineLevel="0" collapsed="false">
      <c r="B215" s="185"/>
      <c r="D215" s="178" t="s">
        <v>133</v>
      </c>
      <c r="E215" s="186"/>
      <c r="F215" s="187" t="s">
        <v>328</v>
      </c>
      <c r="H215" s="188" t="n">
        <v>0.83</v>
      </c>
      <c r="L215" s="185"/>
      <c r="M215" s="189"/>
      <c r="N215" s="190"/>
      <c r="O215" s="190"/>
      <c r="P215" s="190"/>
      <c r="Q215" s="190"/>
      <c r="R215" s="190"/>
      <c r="S215" s="190"/>
      <c r="T215" s="191"/>
      <c r="AT215" s="186" t="s">
        <v>133</v>
      </c>
      <c r="AU215" s="186" t="s">
        <v>82</v>
      </c>
      <c r="AV215" s="184" t="s">
        <v>82</v>
      </c>
      <c r="AW215" s="184" t="s">
        <v>29</v>
      </c>
      <c r="AX215" s="184" t="s">
        <v>72</v>
      </c>
      <c r="AY215" s="186" t="s">
        <v>124</v>
      </c>
    </row>
    <row r="216" s="176" customFormat="true" ht="12.8" hidden="false" customHeight="false" outlineLevel="0" collapsed="false">
      <c r="B216" s="177"/>
      <c r="D216" s="178" t="s">
        <v>133</v>
      </c>
      <c r="E216" s="179"/>
      <c r="F216" s="180" t="s">
        <v>329</v>
      </c>
      <c r="H216" s="179"/>
      <c r="L216" s="177"/>
      <c r="M216" s="181"/>
      <c r="N216" s="182"/>
      <c r="O216" s="182"/>
      <c r="P216" s="182"/>
      <c r="Q216" s="182"/>
      <c r="R216" s="182"/>
      <c r="S216" s="182"/>
      <c r="T216" s="183"/>
      <c r="AT216" s="179" t="s">
        <v>133</v>
      </c>
      <c r="AU216" s="179" t="s">
        <v>82</v>
      </c>
      <c r="AV216" s="176" t="s">
        <v>80</v>
      </c>
      <c r="AW216" s="176" t="s">
        <v>29</v>
      </c>
      <c r="AX216" s="176" t="s">
        <v>72</v>
      </c>
      <c r="AY216" s="179" t="s">
        <v>124</v>
      </c>
    </row>
    <row r="217" s="184" customFormat="true" ht="12.8" hidden="false" customHeight="false" outlineLevel="0" collapsed="false">
      <c r="B217" s="185"/>
      <c r="D217" s="178" t="s">
        <v>133</v>
      </c>
      <c r="E217" s="186"/>
      <c r="F217" s="187" t="s">
        <v>330</v>
      </c>
      <c r="H217" s="188" t="n">
        <v>1.8</v>
      </c>
      <c r="L217" s="185"/>
      <c r="M217" s="189"/>
      <c r="N217" s="190"/>
      <c r="O217" s="190"/>
      <c r="P217" s="190"/>
      <c r="Q217" s="190"/>
      <c r="R217" s="190"/>
      <c r="S217" s="190"/>
      <c r="T217" s="191"/>
      <c r="AT217" s="186" t="s">
        <v>133</v>
      </c>
      <c r="AU217" s="186" t="s">
        <v>82</v>
      </c>
      <c r="AV217" s="184" t="s">
        <v>82</v>
      </c>
      <c r="AW217" s="184" t="s">
        <v>29</v>
      </c>
      <c r="AX217" s="184" t="s">
        <v>72</v>
      </c>
      <c r="AY217" s="186" t="s">
        <v>124</v>
      </c>
    </row>
    <row r="218" s="184" customFormat="true" ht="12.8" hidden="false" customHeight="false" outlineLevel="0" collapsed="false">
      <c r="B218" s="185"/>
      <c r="D218" s="178" t="s">
        <v>133</v>
      </c>
      <c r="E218" s="186"/>
      <c r="F218" s="187" t="s">
        <v>331</v>
      </c>
      <c r="H218" s="188" t="n">
        <v>0.118</v>
      </c>
      <c r="L218" s="185"/>
      <c r="M218" s="189"/>
      <c r="N218" s="190"/>
      <c r="O218" s="190"/>
      <c r="P218" s="190"/>
      <c r="Q218" s="190"/>
      <c r="R218" s="190"/>
      <c r="S218" s="190"/>
      <c r="T218" s="191"/>
      <c r="AT218" s="186" t="s">
        <v>133</v>
      </c>
      <c r="AU218" s="186" t="s">
        <v>82</v>
      </c>
      <c r="AV218" s="184" t="s">
        <v>82</v>
      </c>
      <c r="AW218" s="184" t="s">
        <v>29</v>
      </c>
      <c r="AX218" s="184" t="s">
        <v>72</v>
      </c>
      <c r="AY218" s="186" t="s">
        <v>124</v>
      </c>
    </row>
    <row r="219" s="197" customFormat="true" ht="12.8" hidden="false" customHeight="false" outlineLevel="0" collapsed="false">
      <c r="B219" s="198"/>
      <c r="D219" s="178" t="s">
        <v>133</v>
      </c>
      <c r="E219" s="199"/>
      <c r="F219" s="200" t="s">
        <v>234</v>
      </c>
      <c r="H219" s="201" t="n">
        <v>4.468</v>
      </c>
      <c r="L219" s="198"/>
      <c r="M219" s="202"/>
      <c r="N219" s="203"/>
      <c r="O219" s="203"/>
      <c r="P219" s="203"/>
      <c r="Q219" s="203"/>
      <c r="R219" s="203"/>
      <c r="S219" s="203"/>
      <c r="T219" s="204"/>
      <c r="AT219" s="199" t="s">
        <v>133</v>
      </c>
      <c r="AU219" s="199" t="s">
        <v>82</v>
      </c>
      <c r="AV219" s="197" t="s">
        <v>131</v>
      </c>
      <c r="AW219" s="197" t="s">
        <v>29</v>
      </c>
      <c r="AX219" s="197" t="s">
        <v>80</v>
      </c>
      <c r="AY219" s="199" t="s">
        <v>124</v>
      </c>
    </row>
    <row r="220" s="22" customFormat="true" ht="16.5" hidden="false" customHeight="true" outlineLevel="0" collapsed="false">
      <c r="A220" s="17"/>
      <c r="B220" s="162"/>
      <c r="C220" s="163" t="s">
        <v>332</v>
      </c>
      <c r="D220" s="163" t="s">
        <v>127</v>
      </c>
      <c r="E220" s="164" t="s">
        <v>333</v>
      </c>
      <c r="F220" s="165" t="s">
        <v>334</v>
      </c>
      <c r="G220" s="166" t="s">
        <v>256</v>
      </c>
      <c r="H220" s="167" t="n">
        <v>19.046</v>
      </c>
      <c r="I220" s="168"/>
      <c r="J220" s="168" t="n">
        <f aca="false">ROUND(I220*H220,2)</f>
        <v>0</v>
      </c>
      <c r="K220" s="169"/>
      <c r="L220" s="18"/>
      <c r="M220" s="170"/>
      <c r="N220" s="171" t="s">
        <v>37</v>
      </c>
      <c r="O220" s="172" t="n">
        <v>0.247</v>
      </c>
      <c r="P220" s="172" t="n">
        <f aca="false">O220*H220</f>
        <v>4.704362</v>
      </c>
      <c r="Q220" s="172" t="n">
        <v>0.00269</v>
      </c>
      <c r="R220" s="172" t="n">
        <f aca="false">Q220*H220</f>
        <v>0.05123374</v>
      </c>
      <c r="S220" s="172" t="n">
        <v>0</v>
      </c>
      <c r="T220" s="173" t="n">
        <f aca="false">S220*H220</f>
        <v>0</v>
      </c>
      <c r="U220" s="17"/>
      <c r="V220" s="17"/>
      <c r="W220" s="17"/>
      <c r="X220" s="17"/>
      <c r="Y220" s="17"/>
      <c r="Z220" s="17"/>
      <c r="AA220" s="17"/>
      <c r="AB220" s="17"/>
      <c r="AC220" s="17"/>
      <c r="AD220" s="17"/>
      <c r="AE220" s="17"/>
      <c r="AR220" s="174" t="s">
        <v>131</v>
      </c>
      <c r="AT220" s="174" t="s">
        <v>127</v>
      </c>
      <c r="AU220" s="174" t="s">
        <v>82</v>
      </c>
      <c r="AY220" s="3" t="s">
        <v>124</v>
      </c>
      <c r="BE220" s="175" t="n">
        <f aca="false">IF(N220="základní",J220,0)</f>
        <v>0</v>
      </c>
      <c r="BF220" s="175" t="n">
        <f aca="false">IF(N220="snížená",J220,0)</f>
        <v>0</v>
      </c>
      <c r="BG220" s="175" t="n">
        <f aca="false">IF(N220="zákl. přenesená",J220,0)</f>
        <v>0</v>
      </c>
      <c r="BH220" s="175" t="n">
        <f aca="false">IF(N220="sníž. přenesená",J220,0)</f>
        <v>0</v>
      </c>
      <c r="BI220" s="175" t="n">
        <f aca="false">IF(N220="nulová",J220,0)</f>
        <v>0</v>
      </c>
      <c r="BJ220" s="3" t="s">
        <v>80</v>
      </c>
      <c r="BK220" s="175" t="n">
        <f aca="false">ROUND(I220*H220,2)</f>
        <v>0</v>
      </c>
      <c r="BL220" s="3" t="s">
        <v>131</v>
      </c>
      <c r="BM220" s="174" t="s">
        <v>335</v>
      </c>
    </row>
    <row r="221" s="176" customFormat="true" ht="12.8" hidden="false" customHeight="false" outlineLevel="0" collapsed="false">
      <c r="B221" s="177"/>
      <c r="D221" s="178" t="s">
        <v>133</v>
      </c>
      <c r="E221" s="179"/>
      <c r="F221" s="180" t="s">
        <v>325</v>
      </c>
      <c r="H221" s="179"/>
      <c r="L221" s="177"/>
      <c r="M221" s="181"/>
      <c r="N221" s="182"/>
      <c r="O221" s="182"/>
      <c r="P221" s="182"/>
      <c r="Q221" s="182"/>
      <c r="R221" s="182"/>
      <c r="S221" s="182"/>
      <c r="T221" s="183"/>
      <c r="AT221" s="179" t="s">
        <v>133</v>
      </c>
      <c r="AU221" s="179" t="s">
        <v>82</v>
      </c>
      <c r="AV221" s="176" t="s">
        <v>80</v>
      </c>
      <c r="AW221" s="176" t="s">
        <v>29</v>
      </c>
      <c r="AX221" s="176" t="s">
        <v>72</v>
      </c>
      <c r="AY221" s="179" t="s">
        <v>124</v>
      </c>
    </row>
    <row r="222" s="184" customFormat="true" ht="12.8" hidden="false" customHeight="false" outlineLevel="0" collapsed="false">
      <c r="B222" s="185"/>
      <c r="D222" s="178" t="s">
        <v>133</v>
      </c>
      <c r="E222" s="186"/>
      <c r="F222" s="187" t="s">
        <v>336</v>
      </c>
      <c r="H222" s="188" t="n">
        <v>12.224</v>
      </c>
      <c r="L222" s="185"/>
      <c r="M222" s="189"/>
      <c r="N222" s="190"/>
      <c r="O222" s="190"/>
      <c r="P222" s="190"/>
      <c r="Q222" s="190"/>
      <c r="R222" s="190"/>
      <c r="S222" s="190"/>
      <c r="T222" s="191"/>
      <c r="AT222" s="186" t="s">
        <v>133</v>
      </c>
      <c r="AU222" s="186" t="s">
        <v>82</v>
      </c>
      <c r="AV222" s="184" t="s">
        <v>82</v>
      </c>
      <c r="AW222" s="184" t="s">
        <v>29</v>
      </c>
      <c r="AX222" s="184" t="s">
        <v>72</v>
      </c>
      <c r="AY222" s="186" t="s">
        <v>124</v>
      </c>
    </row>
    <row r="223" s="184" customFormat="true" ht="12.8" hidden="false" customHeight="false" outlineLevel="0" collapsed="false">
      <c r="B223" s="185"/>
      <c r="D223" s="178" t="s">
        <v>133</v>
      </c>
      <c r="E223" s="186"/>
      <c r="F223" s="187" t="s">
        <v>337</v>
      </c>
      <c r="H223" s="188" t="n">
        <v>1.272</v>
      </c>
      <c r="L223" s="185"/>
      <c r="M223" s="189"/>
      <c r="N223" s="190"/>
      <c r="O223" s="190"/>
      <c r="P223" s="190"/>
      <c r="Q223" s="190"/>
      <c r="R223" s="190"/>
      <c r="S223" s="190"/>
      <c r="T223" s="191"/>
      <c r="AT223" s="186" t="s">
        <v>133</v>
      </c>
      <c r="AU223" s="186" t="s">
        <v>82</v>
      </c>
      <c r="AV223" s="184" t="s">
        <v>82</v>
      </c>
      <c r="AW223" s="184" t="s">
        <v>29</v>
      </c>
      <c r="AX223" s="184" t="s">
        <v>72</v>
      </c>
      <c r="AY223" s="186" t="s">
        <v>124</v>
      </c>
    </row>
    <row r="224" s="176" customFormat="true" ht="12.8" hidden="false" customHeight="false" outlineLevel="0" collapsed="false">
      <c r="B224" s="177"/>
      <c r="D224" s="178" t="s">
        <v>133</v>
      </c>
      <c r="E224" s="179"/>
      <c r="F224" s="180" t="s">
        <v>329</v>
      </c>
      <c r="H224" s="179"/>
      <c r="L224" s="177"/>
      <c r="M224" s="181"/>
      <c r="N224" s="182"/>
      <c r="O224" s="182"/>
      <c r="P224" s="182"/>
      <c r="Q224" s="182"/>
      <c r="R224" s="182"/>
      <c r="S224" s="182"/>
      <c r="T224" s="183"/>
      <c r="AT224" s="179" t="s">
        <v>133</v>
      </c>
      <c r="AU224" s="179" t="s">
        <v>82</v>
      </c>
      <c r="AV224" s="176" t="s">
        <v>80</v>
      </c>
      <c r="AW224" s="176" t="s">
        <v>29</v>
      </c>
      <c r="AX224" s="176" t="s">
        <v>72</v>
      </c>
      <c r="AY224" s="179" t="s">
        <v>124</v>
      </c>
    </row>
    <row r="225" s="184" customFormat="true" ht="12.8" hidden="false" customHeight="false" outlineLevel="0" collapsed="false">
      <c r="B225" s="185"/>
      <c r="D225" s="178" t="s">
        <v>133</v>
      </c>
      <c r="E225" s="186"/>
      <c r="F225" s="187" t="s">
        <v>338</v>
      </c>
      <c r="H225" s="188" t="n">
        <v>4.8</v>
      </c>
      <c r="L225" s="185"/>
      <c r="M225" s="189"/>
      <c r="N225" s="190"/>
      <c r="O225" s="190"/>
      <c r="P225" s="190"/>
      <c r="Q225" s="190"/>
      <c r="R225" s="190"/>
      <c r="S225" s="190"/>
      <c r="T225" s="191"/>
      <c r="AT225" s="186" t="s">
        <v>133</v>
      </c>
      <c r="AU225" s="186" t="s">
        <v>82</v>
      </c>
      <c r="AV225" s="184" t="s">
        <v>82</v>
      </c>
      <c r="AW225" s="184" t="s">
        <v>29</v>
      </c>
      <c r="AX225" s="184" t="s">
        <v>72</v>
      </c>
      <c r="AY225" s="186" t="s">
        <v>124</v>
      </c>
    </row>
    <row r="226" s="184" customFormat="true" ht="12.8" hidden="false" customHeight="false" outlineLevel="0" collapsed="false">
      <c r="B226" s="185"/>
      <c r="D226" s="178" t="s">
        <v>133</v>
      </c>
      <c r="E226" s="186"/>
      <c r="F226" s="187" t="s">
        <v>339</v>
      </c>
      <c r="H226" s="188" t="n">
        <v>0.75</v>
      </c>
      <c r="L226" s="185"/>
      <c r="M226" s="189"/>
      <c r="N226" s="190"/>
      <c r="O226" s="190"/>
      <c r="P226" s="190"/>
      <c r="Q226" s="190"/>
      <c r="R226" s="190"/>
      <c r="S226" s="190"/>
      <c r="T226" s="191"/>
      <c r="AT226" s="186" t="s">
        <v>133</v>
      </c>
      <c r="AU226" s="186" t="s">
        <v>82</v>
      </c>
      <c r="AV226" s="184" t="s">
        <v>82</v>
      </c>
      <c r="AW226" s="184" t="s">
        <v>29</v>
      </c>
      <c r="AX226" s="184" t="s">
        <v>72</v>
      </c>
      <c r="AY226" s="186" t="s">
        <v>124</v>
      </c>
    </row>
    <row r="227" s="197" customFormat="true" ht="12.8" hidden="false" customHeight="false" outlineLevel="0" collapsed="false">
      <c r="B227" s="198"/>
      <c r="D227" s="178" t="s">
        <v>133</v>
      </c>
      <c r="E227" s="199"/>
      <c r="F227" s="200" t="s">
        <v>234</v>
      </c>
      <c r="H227" s="201" t="n">
        <v>19.046</v>
      </c>
      <c r="L227" s="198"/>
      <c r="M227" s="202"/>
      <c r="N227" s="203"/>
      <c r="O227" s="203"/>
      <c r="P227" s="203"/>
      <c r="Q227" s="203"/>
      <c r="R227" s="203"/>
      <c r="S227" s="203"/>
      <c r="T227" s="204"/>
      <c r="AT227" s="199" t="s">
        <v>133</v>
      </c>
      <c r="AU227" s="199" t="s">
        <v>82</v>
      </c>
      <c r="AV227" s="197" t="s">
        <v>131</v>
      </c>
      <c r="AW227" s="197" t="s">
        <v>29</v>
      </c>
      <c r="AX227" s="197" t="s">
        <v>80</v>
      </c>
      <c r="AY227" s="199" t="s">
        <v>124</v>
      </c>
    </row>
    <row r="228" s="22" customFormat="true" ht="16.5" hidden="false" customHeight="true" outlineLevel="0" collapsed="false">
      <c r="A228" s="17"/>
      <c r="B228" s="162"/>
      <c r="C228" s="163" t="s">
        <v>340</v>
      </c>
      <c r="D228" s="163" t="s">
        <v>127</v>
      </c>
      <c r="E228" s="164" t="s">
        <v>341</v>
      </c>
      <c r="F228" s="165" t="s">
        <v>342</v>
      </c>
      <c r="G228" s="166" t="s">
        <v>256</v>
      </c>
      <c r="H228" s="167" t="n">
        <v>19.046</v>
      </c>
      <c r="I228" s="168"/>
      <c r="J228" s="168" t="n">
        <f aca="false">ROUND(I228*H228,2)</f>
        <v>0</v>
      </c>
      <c r="K228" s="169"/>
      <c r="L228" s="18"/>
      <c r="M228" s="170"/>
      <c r="N228" s="171" t="s">
        <v>37</v>
      </c>
      <c r="O228" s="172" t="n">
        <v>0.083</v>
      </c>
      <c r="P228" s="172" t="n">
        <f aca="false">O228*H228</f>
        <v>1.580818</v>
      </c>
      <c r="Q228" s="172" t="n">
        <v>0</v>
      </c>
      <c r="R228" s="172" t="n">
        <f aca="false">Q228*H228</f>
        <v>0</v>
      </c>
      <c r="S228" s="172" t="n">
        <v>0</v>
      </c>
      <c r="T228" s="173" t="n">
        <f aca="false">S228*H228</f>
        <v>0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74" t="s">
        <v>131</v>
      </c>
      <c r="AT228" s="174" t="s">
        <v>127</v>
      </c>
      <c r="AU228" s="174" t="s">
        <v>82</v>
      </c>
      <c r="AY228" s="3" t="s">
        <v>124</v>
      </c>
      <c r="BE228" s="175" t="n">
        <f aca="false">IF(N228="základní",J228,0)</f>
        <v>0</v>
      </c>
      <c r="BF228" s="175" t="n">
        <f aca="false">IF(N228="snížená",J228,0)</f>
        <v>0</v>
      </c>
      <c r="BG228" s="175" t="n">
        <f aca="false">IF(N228="zákl. přenesená",J228,0)</f>
        <v>0</v>
      </c>
      <c r="BH228" s="175" t="n">
        <f aca="false">IF(N228="sníž. přenesená",J228,0)</f>
        <v>0</v>
      </c>
      <c r="BI228" s="175" t="n">
        <f aca="false">IF(N228="nulová",J228,0)</f>
        <v>0</v>
      </c>
      <c r="BJ228" s="3" t="s">
        <v>80</v>
      </c>
      <c r="BK228" s="175" t="n">
        <f aca="false">ROUND(I228*H228,2)</f>
        <v>0</v>
      </c>
      <c r="BL228" s="3" t="s">
        <v>131</v>
      </c>
      <c r="BM228" s="174" t="s">
        <v>343</v>
      </c>
    </row>
    <row r="229" s="22" customFormat="true" ht="21.75" hidden="false" customHeight="true" outlineLevel="0" collapsed="false">
      <c r="A229" s="17"/>
      <c r="B229" s="162"/>
      <c r="C229" s="163" t="s">
        <v>344</v>
      </c>
      <c r="D229" s="163" t="s">
        <v>127</v>
      </c>
      <c r="E229" s="164" t="s">
        <v>345</v>
      </c>
      <c r="F229" s="165" t="s">
        <v>346</v>
      </c>
      <c r="G229" s="166" t="s">
        <v>256</v>
      </c>
      <c r="H229" s="167" t="n">
        <v>5.76</v>
      </c>
      <c r="I229" s="168"/>
      <c r="J229" s="168" t="n">
        <f aca="false">ROUND(I229*H229,2)</f>
        <v>0</v>
      </c>
      <c r="K229" s="169"/>
      <c r="L229" s="18"/>
      <c r="M229" s="170"/>
      <c r="N229" s="171" t="s">
        <v>37</v>
      </c>
      <c r="O229" s="172" t="n">
        <v>0.531</v>
      </c>
      <c r="P229" s="172" t="n">
        <f aca="false">O229*H229</f>
        <v>3.05856</v>
      </c>
      <c r="Q229" s="172" t="n">
        <v>0.36277</v>
      </c>
      <c r="R229" s="172" t="n">
        <f aca="false">Q229*H229</f>
        <v>2.0895552</v>
      </c>
      <c r="S229" s="172" t="n">
        <v>0</v>
      </c>
      <c r="T229" s="173" t="n">
        <f aca="false">S229*H229</f>
        <v>0</v>
      </c>
      <c r="U229" s="17"/>
      <c r="V229" s="17"/>
      <c r="W229" s="17"/>
      <c r="X229" s="17"/>
      <c r="Y229" s="17"/>
      <c r="Z229" s="17"/>
      <c r="AA229" s="17"/>
      <c r="AB229" s="17"/>
      <c r="AC229" s="17"/>
      <c r="AD229" s="17"/>
      <c r="AE229" s="17"/>
      <c r="AR229" s="174" t="s">
        <v>131</v>
      </c>
      <c r="AT229" s="174" t="s">
        <v>127</v>
      </c>
      <c r="AU229" s="174" t="s">
        <v>82</v>
      </c>
      <c r="AY229" s="3" t="s">
        <v>124</v>
      </c>
      <c r="BE229" s="175" t="n">
        <f aca="false">IF(N229="základní",J229,0)</f>
        <v>0</v>
      </c>
      <c r="BF229" s="175" t="n">
        <f aca="false">IF(N229="snížená",J229,0)</f>
        <v>0</v>
      </c>
      <c r="BG229" s="175" t="n">
        <f aca="false">IF(N229="zákl. přenesená",J229,0)</f>
        <v>0</v>
      </c>
      <c r="BH229" s="175" t="n">
        <f aca="false">IF(N229="sníž. přenesená",J229,0)</f>
        <v>0</v>
      </c>
      <c r="BI229" s="175" t="n">
        <f aca="false">IF(N229="nulová",J229,0)</f>
        <v>0</v>
      </c>
      <c r="BJ229" s="3" t="s">
        <v>80</v>
      </c>
      <c r="BK229" s="175" t="n">
        <f aca="false">ROUND(I229*H229,2)</f>
        <v>0</v>
      </c>
      <c r="BL229" s="3" t="s">
        <v>131</v>
      </c>
      <c r="BM229" s="174" t="s">
        <v>347</v>
      </c>
    </row>
    <row r="230" s="176" customFormat="true" ht="12.8" hidden="false" customHeight="false" outlineLevel="0" collapsed="false">
      <c r="B230" s="177"/>
      <c r="D230" s="178" t="s">
        <v>133</v>
      </c>
      <c r="E230" s="179"/>
      <c r="F230" s="180" t="s">
        <v>348</v>
      </c>
      <c r="H230" s="179"/>
      <c r="L230" s="177"/>
      <c r="M230" s="181"/>
      <c r="N230" s="182"/>
      <c r="O230" s="182"/>
      <c r="P230" s="182"/>
      <c r="Q230" s="182"/>
      <c r="R230" s="182"/>
      <c r="S230" s="182"/>
      <c r="T230" s="183"/>
      <c r="AT230" s="179" t="s">
        <v>133</v>
      </c>
      <c r="AU230" s="179" t="s">
        <v>82</v>
      </c>
      <c r="AV230" s="176" t="s">
        <v>80</v>
      </c>
      <c r="AW230" s="176" t="s">
        <v>29</v>
      </c>
      <c r="AX230" s="176" t="s">
        <v>72</v>
      </c>
      <c r="AY230" s="179" t="s">
        <v>124</v>
      </c>
    </row>
    <row r="231" s="184" customFormat="true" ht="12.8" hidden="false" customHeight="false" outlineLevel="0" collapsed="false">
      <c r="B231" s="185"/>
      <c r="D231" s="178" t="s">
        <v>133</v>
      </c>
      <c r="E231" s="186"/>
      <c r="F231" s="187" t="s">
        <v>349</v>
      </c>
      <c r="H231" s="188" t="n">
        <v>5.76</v>
      </c>
      <c r="L231" s="185"/>
      <c r="M231" s="189"/>
      <c r="N231" s="190"/>
      <c r="O231" s="190"/>
      <c r="P231" s="190"/>
      <c r="Q231" s="190"/>
      <c r="R231" s="190"/>
      <c r="S231" s="190"/>
      <c r="T231" s="191"/>
      <c r="AT231" s="186" t="s">
        <v>133</v>
      </c>
      <c r="AU231" s="186" t="s">
        <v>82</v>
      </c>
      <c r="AV231" s="184" t="s">
        <v>82</v>
      </c>
      <c r="AW231" s="184" t="s">
        <v>29</v>
      </c>
      <c r="AX231" s="184" t="s">
        <v>80</v>
      </c>
      <c r="AY231" s="186" t="s">
        <v>124</v>
      </c>
    </row>
    <row r="232" s="22" customFormat="true" ht="21.75" hidden="false" customHeight="true" outlineLevel="0" collapsed="false">
      <c r="A232" s="17"/>
      <c r="B232" s="162"/>
      <c r="C232" s="163" t="s">
        <v>350</v>
      </c>
      <c r="D232" s="163" t="s">
        <v>127</v>
      </c>
      <c r="E232" s="164" t="s">
        <v>351</v>
      </c>
      <c r="F232" s="165" t="s">
        <v>352</v>
      </c>
      <c r="G232" s="166" t="s">
        <v>256</v>
      </c>
      <c r="H232" s="167" t="n">
        <v>3.655</v>
      </c>
      <c r="I232" s="168"/>
      <c r="J232" s="168" t="n">
        <f aca="false">ROUND(I232*H232,2)</f>
        <v>0</v>
      </c>
      <c r="K232" s="169"/>
      <c r="L232" s="18"/>
      <c r="M232" s="170"/>
      <c r="N232" s="171" t="s">
        <v>37</v>
      </c>
      <c r="O232" s="172" t="n">
        <v>0.78</v>
      </c>
      <c r="P232" s="172" t="n">
        <f aca="false">O232*H232</f>
        <v>2.8509</v>
      </c>
      <c r="Q232" s="172" t="n">
        <v>0.58443</v>
      </c>
      <c r="R232" s="172" t="n">
        <f aca="false">Q232*H232</f>
        <v>2.13609165</v>
      </c>
      <c r="S232" s="172" t="n">
        <v>0</v>
      </c>
      <c r="T232" s="173" t="n">
        <f aca="false">S232*H232</f>
        <v>0</v>
      </c>
      <c r="U232" s="17"/>
      <c r="V232" s="17"/>
      <c r="W232" s="17"/>
      <c r="X232" s="17"/>
      <c r="Y232" s="17"/>
      <c r="Z232" s="17"/>
      <c r="AA232" s="17"/>
      <c r="AB232" s="17"/>
      <c r="AC232" s="17"/>
      <c r="AD232" s="17"/>
      <c r="AE232" s="17"/>
      <c r="AR232" s="174" t="s">
        <v>131</v>
      </c>
      <c r="AT232" s="174" t="s">
        <v>127</v>
      </c>
      <c r="AU232" s="174" t="s">
        <v>82</v>
      </c>
      <c r="AY232" s="3" t="s">
        <v>124</v>
      </c>
      <c r="BE232" s="175" t="n">
        <f aca="false">IF(N232="základní",J232,0)</f>
        <v>0</v>
      </c>
      <c r="BF232" s="175" t="n">
        <f aca="false">IF(N232="snížená",J232,0)</f>
        <v>0</v>
      </c>
      <c r="BG232" s="175" t="n">
        <f aca="false">IF(N232="zákl. přenesená",J232,0)</f>
        <v>0</v>
      </c>
      <c r="BH232" s="175" t="n">
        <f aca="false">IF(N232="sníž. přenesená",J232,0)</f>
        <v>0</v>
      </c>
      <c r="BI232" s="175" t="n">
        <f aca="false">IF(N232="nulová",J232,0)</f>
        <v>0</v>
      </c>
      <c r="BJ232" s="3" t="s">
        <v>80</v>
      </c>
      <c r="BK232" s="175" t="n">
        <f aca="false">ROUND(I232*H232,2)</f>
        <v>0</v>
      </c>
      <c r="BL232" s="3" t="s">
        <v>131</v>
      </c>
      <c r="BM232" s="174" t="s">
        <v>353</v>
      </c>
    </row>
    <row r="233" s="176" customFormat="true" ht="12.8" hidden="false" customHeight="false" outlineLevel="0" collapsed="false">
      <c r="B233" s="177"/>
      <c r="D233" s="178" t="s">
        <v>133</v>
      </c>
      <c r="E233" s="179"/>
      <c r="F233" s="180" t="s">
        <v>354</v>
      </c>
      <c r="H233" s="179"/>
      <c r="L233" s="177"/>
      <c r="M233" s="181"/>
      <c r="N233" s="182"/>
      <c r="O233" s="182"/>
      <c r="P233" s="182"/>
      <c r="Q233" s="182"/>
      <c r="R233" s="182"/>
      <c r="S233" s="182"/>
      <c r="T233" s="183"/>
      <c r="AT233" s="179" t="s">
        <v>133</v>
      </c>
      <c r="AU233" s="179" t="s">
        <v>82</v>
      </c>
      <c r="AV233" s="176" t="s">
        <v>80</v>
      </c>
      <c r="AW233" s="176" t="s">
        <v>29</v>
      </c>
      <c r="AX233" s="176" t="s">
        <v>72</v>
      </c>
      <c r="AY233" s="179" t="s">
        <v>124</v>
      </c>
    </row>
    <row r="234" s="184" customFormat="true" ht="12.8" hidden="false" customHeight="false" outlineLevel="0" collapsed="false">
      <c r="B234" s="185"/>
      <c r="D234" s="178" t="s">
        <v>133</v>
      </c>
      <c r="E234" s="186"/>
      <c r="F234" s="187" t="s">
        <v>355</v>
      </c>
      <c r="H234" s="188" t="n">
        <v>3.655</v>
      </c>
      <c r="L234" s="185"/>
      <c r="M234" s="189"/>
      <c r="N234" s="190"/>
      <c r="O234" s="190"/>
      <c r="P234" s="190"/>
      <c r="Q234" s="190"/>
      <c r="R234" s="190"/>
      <c r="S234" s="190"/>
      <c r="T234" s="191"/>
      <c r="AT234" s="186" t="s">
        <v>133</v>
      </c>
      <c r="AU234" s="186" t="s">
        <v>82</v>
      </c>
      <c r="AV234" s="184" t="s">
        <v>82</v>
      </c>
      <c r="AW234" s="184" t="s">
        <v>29</v>
      </c>
      <c r="AX234" s="184" t="s">
        <v>80</v>
      </c>
      <c r="AY234" s="186" t="s">
        <v>124</v>
      </c>
    </row>
    <row r="235" s="149" customFormat="true" ht="22.8" hidden="false" customHeight="true" outlineLevel="0" collapsed="false">
      <c r="B235" s="150"/>
      <c r="D235" s="151" t="s">
        <v>71</v>
      </c>
      <c r="E235" s="160" t="s">
        <v>142</v>
      </c>
      <c r="F235" s="160" t="s">
        <v>356</v>
      </c>
      <c r="J235" s="161" t="n">
        <f aca="false">BK235</f>
        <v>0</v>
      </c>
      <c r="L235" s="150"/>
      <c r="M235" s="154"/>
      <c r="N235" s="155"/>
      <c r="O235" s="155"/>
      <c r="P235" s="156" t="n">
        <f aca="false">SUM(P236:P551)</f>
        <v>2185.953716</v>
      </c>
      <c r="Q235" s="155"/>
      <c r="R235" s="156" t="n">
        <f aca="false">SUM(R236:R551)</f>
        <v>515.66793712</v>
      </c>
      <c r="S235" s="155"/>
      <c r="T235" s="157" t="n">
        <f aca="false">SUM(T236:T551)</f>
        <v>0</v>
      </c>
      <c r="AR235" s="151" t="s">
        <v>80</v>
      </c>
      <c r="AT235" s="158" t="s">
        <v>71</v>
      </c>
      <c r="AU235" s="158" t="s">
        <v>80</v>
      </c>
      <c r="AY235" s="151" t="s">
        <v>124</v>
      </c>
      <c r="BK235" s="159" t="n">
        <f aca="false">SUM(BK236:BK551)</f>
        <v>0</v>
      </c>
    </row>
    <row r="236" s="22" customFormat="true" ht="21.75" hidden="false" customHeight="true" outlineLevel="0" collapsed="false">
      <c r="A236" s="17"/>
      <c r="B236" s="162"/>
      <c r="C236" s="163" t="s">
        <v>6</v>
      </c>
      <c r="D236" s="163" t="s">
        <v>127</v>
      </c>
      <c r="E236" s="164" t="s">
        <v>357</v>
      </c>
      <c r="F236" s="165" t="s">
        <v>358</v>
      </c>
      <c r="G236" s="166" t="s">
        <v>256</v>
      </c>
      <c r="H236" s="167" t="n">
        <v>171.501</v>
      </c>
      <c r="I236" s="168"/>
      <c r="J236" s="168" t="n">
        <f aca="false">ROUND(I236*H236,2)</f>
        <v>0</v>
      </c>
      <c r="K236" s="169"/>
      <c r="L236" s="18"/>
      <c r="M236" s="170"/>
      <c r="N236" s="171" t="s">
        <v>37</v>
      </c>
      <c r="O236" s="172" t="n">
        <v>0.83</v>
      </c>
      <c r="P236" s="172" t="n">
        <f aca="false">O236*H236</f>
        <v>142.34583</v>
      </c>
      <c r="Q236" s="172" t="n">
        <v>0.26032</v>
      </c>
      <c r="R236" s="172" t="n">
        <f aca="false">Q236*H236</f>
        <v>44.64514032</v>
      </c>
      <c r="S236" s="172" t="n">
        <v>0</v>
      </c>
      <c r="T236" s="173" t="n">
        <f aca="false">S236*H236</f>
        <v>0</v>
      </c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  <c r="AR236" s="174" t="s">
        <v>131</v>
      </c>
      <c r="AT236" s="174" t="s">
        <v>127</v>
      </c>
      <c r="AU236" s="174" t="s">
        <v>82</v>
      </c>
      <c r="AY236" s="3" t="s">
        <v>124</v>
      </c>
      <c r="BE236" s="175" t="n">
        <f aca="false">IF(N236="základní",J236,0)</f>
        <v>0</v>
      </c>
      <c r="BF236" s="175" t="n">
        <f aca="false">IF(N236="snížená",J236,0)</f>
        <v>0</v>
      </c>
      <c r="BG236" s="175" t="n">
        <f aca="false">IF(N236="zákl. přenesená",J236,0)</f>
        <v>0</v>
      </c>
      <c r="BH236" s="175" t="n">
        <f aca="false">IF(N236="sníž. přenesená",J236,0)</f>
        <v>0</v>
      </c>
      <c r="BI236" s="175" t="n">
        <f aca="false">IF(N236="nulová",J236,0)</f>
        <v>0</v>
      </c>
      <c r="BJ236" s="3" t="s">
        <v>80</v>
      </c>
      <c r="BK236" s="175" t="n">
        <f aca="false">ROUND(I236*H236,2)</f>
        <v>0</v>
      </c>
      <c r="BL236" s="3" t="s">
        <v>131</v>
      </c>
      <c r="BM236" s="174" t="s">
        <v>359</v>
      </c>
    </row>
    <row r="237" s="176" customFormat="true" ht="12.8" hidden="false" customHeight="false" outlineLevel="0" collapsed="false">
      <c r="B237" s="177"/>
      <c r="D237" s="178" t="s">
        <v>133</v>
      </c>
      <c r="E237" s="179"/>
      <c r="F237" s="180" t="s">
        <v>360</v>
      </c>
      <c r="H237" s="179"/>
      <c r="L237" s="177"/>
      <c r="M237" s="181"/>
      <c r="N237" s="182"/>
      <c r="O237" s="182"/>
      <c r="P237" s="182"/>
      <c r="Q237" s="182"/>
      <c r="R237" s="182"/>
      <c r="S237" s="182"/>
      <c r="T237" s="183"/>
      <c r="AT237" s="179" t="s">
        <v>133</v>
      </c>
      <c r="AU237" s="179" t="s">
        <v>82</v>
      </c>
      <c r="AV237" s="176" t="s">
        <v>80</v>
      </c>
      <c r="AW237" s="176" t="s">
        <v>29</v>
      </c>
      <c r="AX237" s="176" t="s">
        <v>72</v>
      </c>
      <c r="AY237" s="179" t="s">
        <v>124</v>
      </c>
    </row>
    <row r="238" s="184" customFormat="true" ht="12.8" hidden="false" customHeight="false" outlineLevel="0" collapsed="false">
      <c r="B238" s="185"/>
      <c r="D238" s="178" t="s">
        <v>133</v>
      </c>
      <c r="E238" s="186"/>
      <c r="F238" s="187" t="s">
        <v>361</v>
      </c>
      <c r="H238" s="188" t="n">
        <v>232.943</v>
      </c>
      <c r="L238" s="185"/>
      <c r="M238" s="189"/>
      <c r="N238" s="190"/>
      <c r="O238" s="190"/>
      <c r="P238" s="190"/>
      <c r="Q238" s="190"/>
      <c r="R238" s="190"/>
      <c r="S238" s="190"/>
      <c r="T238" s="191"/>
      <c r="AT238" s="186" t="s">
        <v>133</v>
      </c>
      <c r="AU238" s="186" t="s">
        <v>82</v>
      </c>
      <c r="AV238" s="184" t="s">
        <v>82</v>
      </c>
      <c r="AW238" s="184" t="s">
        <v>29</v>
      </c>
      <c r="AX238" s="184" t="s">
        <v>72</v>
      </c>
      <c r="AY238" s="186" t="s">
        <v>124</v>
      </c>
    </row>
    <row r="239" s="176" customFormat="true" ht="12.8" hidden="false" customHeight="false" outlineLevel="0" collapsed="false">
      <c r="B239" s="177"/>
      <c r="D239" s="178" t="s">
        <v>133</v>
      </c>
      <c r="E239" s="179"/>
      <c r="F239" s="180" t="s">
        <v>362</v>
      </c>
      <c r="H239" s="179"/>
      <c r="L239" s="177"/>
      <c r="M239" s="181"/>
      <c r="N239" s="182"/>
      <c r="O239" s="182"/>
      <c r="P239" s="182"/>
      <c r="Q239" s="182"/>
      <c r="R239" s="182"/>
      <c r="S239" s="182"/>
      <c r="T239" s="183"/>
      <c r="AT239" s="179" t="s">
        <v>133</v>
      </c>
      <c r="AU239" s="179" t="s">
        <v>82</v>
      </c>
      <c r="AV239" s="176" t="s">
        <v>80</v>
      </c>
      <c r="AW239" s="176" t="s">
        <v>29</v>
      </c>
      <c r="AX239" s="176" t="s">
        <v>72</v>
      </c>
      <c r="AY239" s="179" t="s">
        <v>124</v>
      </c>
    </row>
    <row r="240" s="184" customFormat="true" ht="19.7" hidden="false" customHeight="false" outlineLevel="0" collapsed="false">
      <c r="B240" s="185"/>
      <c r="D240" s="178" t="s">
        <v>133</v>
      </c>
      <c r="E240" s="186"/>
      <c r="F240" s="187" t="s">
        <v>363</v>
      </c>
      <c r="H240" s="188" t="n">
        <v>-61.442</v>
      </c>
      <c r="L240" s="185"/>
      <c r="M240" s="189"/>
      <c r="N240" s="190"/>
      <c r="O240" s="190"/>
      <c r="P240" s="190"/>
      <c r="Q240" s="190"/>
      <c r="R240" s="190"/>
      <c r="S240" s="190"/>
      <c r="T240" s="191"/>
      <c r="AT240" s="186" t="s">
        <v>133</v>
      </c>
      <c r="AU240" s="186" t="s">
        <v>82</v>
      </c>
      <c r="AV240" s="184" t="s">
        <v>82</v>
      </c>
      <c r="AW240" s="184" t="s">
        <v>29</v>
      </c>
      <c r="AX240" s="184" t="s">
        <v>72</v>
      </c>
      <c r="AY240" s="186" t="s">
        <v>124</v>
      </c>
    </row>
    <row r="241" s="197" customFormat="true" ht="12.8" hidden="false" customHeight="false" outlineLevel="0" collapsed="false">
      <c r="B241" s="198"/>
      <c r="D241" s="178" t="s">
        <v>133</v>
      </c>
      <c r="E241" s="199"/>
      <c r="F241" s="200" t="s">
        <v>234</v>
      </c>
      <c r="H241" s="201" t="n">
        <v>171.501</v>
      </c>
      <c r="L241" s="198"/>
      <c r="M241" s="202"/>
      <c r="N241" s="203"/>
      <c r="O241" s="203"/>
      <c r="P241" s="203"/>
      <c r="Q241" s="203"/>
      <c r="R241" s="203"/>
      <c r="S241" s="203"/>
      <c r="T241" s="204"/>
      <c r="AT241" s="199" t="s">
        <v>133</v>
      </c>
      <c r="AU241" s="199" t="s">
        <v>82</v>
      </c>
      <c r="AV241" s="197" t="s">
        <v>131</v>
      </c>
      <c r="AW241" s="197" t="s">
        <v>29</v>
      </c>
      <c r="AX241" s="197" t="s">
        <v>80</v>
      </c>
      <c r="AY241" s="199" t="s">
        <v>124</v>
      </c>
    </row>
    <row r="242" s="22" customFormat="true" ht="21.75" hidden="false" customHeight="true" outlineLevel="0" collapsed="false">
      <c r="A242" s="17"/>
      <c r="B242" s="162"/>
      <c r="C242" s="163" t="s">
        <v>364</v>
      </c>
      <c r="D242" s="163" t="s">
        <v>127</v>
      </c>
      <c r="E242" s="164" t="s">
        <v>365</v>
      </c>
      <c r="F242" s="165" t="s">
        <v>366</v>
      </c>
      <c r="G242" s="166" t="s">
        <v>256</v>
      </c>
      <c r="H242" s="167" t="n">
        <v>125.926</v>
      </c>
      <c r="I242" s="168"/>
      <c r="J242" s="168" t="n">
        <f aca="false">ROUND(I242*H242,2)</f>
        <v>0</v>
      </c>
      <c r="K242" s="169"/>
      <c r="L242" s="18"/>
      <c r="M242" s="170"/>
      <c r="N242" s="171" t="s">
        <v>37</v>
      </c>
      <c r="O242" s="172" t="n">
        <v>0.582</v>
      </c>
      <c r="P242" s="172" t="n">
        <f aca="false">O242*H242</f>
        <v>73.288932</v>
      </c>
      <c r="Q242" s="172" t="n">
        <v>0.14561</v>
      </c>
      <c r="R242" s="172" t="n">
        <f aca="false">Q242*H242</f>
        <v>18.33608486</v>
      </c>
      <c r="S242" s="172" t="n">
        <v>0</v>
      </c>
      <c r="T242" s="173" t="n">
        <f aca="false">S242*H242</f>
        <v>0</v>
      </c>
      <c r="U242" s="17"/>
      <c r="V242" s="17"/>
      <c r="W242" s="17"/>
      <c r="X242" s="17"/>
      <c r="Y242" s="17"/>
      <c r="Z242" s="17"/>
      <c r="AA242" s="17"/>
      <c r="AB242" s="17"/>
      <c r="AC242" s="17"/>
      <c r="AD242" s="17"/>
      <c r="AE242" s="17"/>
      <c r="AR242" s="174" t="s">
        <v>131</v>
      </c>
      <c r="AT242" s="174" t="s">
        <v>127</v>
      </c>
      <c r="AU242" s="174" t="s">
        <v>82</v>
      </c>
      <c r="AY242" s="3" t="s">
        <v>124</v>
      </c>
      <c r="BE242" s="175" t="n">
        <f aca="false">IF(N242="základní",J242,0)</f>
        <v>0</v>
      </c>
      <c r="BF242" s="175" t="n">
        <f aca="false">IF(N242="snížená",J242,0)</f>
        <v>0</v>
      </c>
      <c r="BG242" s="175" t="n">
        <f aca="false">IF(N242="zákl. přenesená",J242,0)</f>
        <v>0</v>
      </c>
      <c r="BH242" s="175" t="n">
        <f aca="false">IF(N242="sníž. přenesená",J242,0)</f>
        <v>0</v>
      </c>
      <c r="BI242" s="175" t="n">
        <f aca="false">IF(N242="nulová",J242,0)</f>
        <v>0</v>
      </c>
      <c r="BJ242" s="3" t="s">
        <v>80</v>
      </c>
      <c r="BK242" s="175" t="n">
        <f aca="false">ROUND(I242*H242,2)</f>
        <v>0</v>
      </c>
      <c r="BL242" s="3" t="s">
        <v>131</v>
      </c>
      <c r="BM242" s="174" t="s">
        <v>367</v>
      </c>
    </row>
    <row r="243" s="176" customFormat="true" ht="12.8" hidden="false" customHeight="false" outlineLevel="0" collapsed="false">
      <c r="B243" s="177"/>
      <c r="D243" s="178" t="s">
        <v>133</v>
      </c>
      <c r="E243" s="179"/>
      <c r="F243" s="180" t="s">
        <v>368</v>
      </c>
      <c r="H243" s="179"/>
      <c r="L243" s="177"/>
      <c r="M243" s="181"/>
      <c r="N243" s="182"/>
      <c r="O243" s="182"/>
      <c r="P243" s="182"/>
      <c r="Q243" s="182"/>
      <c r="R243" s="182"/>
      <c r="S243" s="182"/>
      <c r="T243" s="183"/>
      <c r="AT243" s="179" t="s">
        <v>133</v>
      </c>
      <c r="AU243" s="179" t="s">
        <v>82</v>
      </c>
      <c r="AV243" s="176" t="s">
        <v>80</v>
      </c>
      <c r="AW243" s="176" t="s">
        <v>29</v>
      </c>
      <c r="AX243" s="176" t="s">
        <v>72</v>
      </c>
      <c r="AY243" s="179" t="s">
        <v>124</v>
      </c>
    </row>
    <row r="244" s="184" customFormat="true" ht="12.8" hidden="false" customHeight="false" outlineLevel="0" collapsed="false">
      <c r="B244" s="185"/>
      <c r="D244" s="178" t="s">
        <v>133</v>
      </c>
      <c r="E244" s="186"/>
      <c r="F244" s="187" t="s">
        <v>369</v>
      </c>
      <c r="H244" s="188" t="n">
        <v>54.284</v>
      </c>
      <c r="L244" s="185"/>
      <c r="M244" s="189"/>
      <c r="N244" s="190"/>
      <c r="O244" s="190"/>
      <c r="P244" s="190"/>
      <c r="Q244" s="190"/>
      <c r="R244" s="190"/>
      <c r="S244" s="190"/>
      <c r="T244" s="191"/>
      <c r="AT244" s="186" t="s">
        <v>133</v>
      </c>
      <c r="AU244" s="186" t="s">
        <v>82</v>
      </c>
      <c r="AV244" s="184" t="s">
        <v>82</v>
      </c>
      <c r="AW244" s="184" t="s">
        <v>29</v>
      </c>
      <c r="AX244" s="184" t="s">
        <v>72</v>
      </c>
      <c r="AY244" s="186" t="s">
        <v>124</v>
      </c>
    </row>
    <row r="245" s="176" customFormat="true" ht="12.8" hidden="false" customHeight="false" outlineLevel="0" collapsed="false">
      <c r="B245" s="177"/>
      <c r="D245" s="178" t="s">
        <v>133</v>
      </c>
      <c r="E245" s="179"/>
      <c r="F245" s="180" t="s">
        <v>370</v>
      </c>
      <c r="H245" s="179"/>
      <c r="L245" s="177"/>
      <c r="M245" s="181"/>
      <c r="N245" s="182"/>
      <c r="O245" s="182"/>
      <c r="P245" s="182"/>
      <c r="Q245" s="182"/>
      <c r="R245" s="182"/>
      <c r="S245" s="182"/>
      <c r="T245" s="183"/>
      <c r="AT245" s="179" t="s">
        <v>133</v>
      </c>
      <c r="AU245" s="179" t="s">
        <v>82</v>
      </c>
      <c r="AV245" s="176" t="s">
        <v>80</v>
      </c>
      <c r="AW245" s="176" t="s">
        <v>29</v>
      </c>
      <c r="AX245" s="176" t="s">
        <v>72</v>
      </c>
      <c r="AY245" s="179" t="s">
        <v>124</v>
      </c>
    </row>
    <row r="246" s="184" customFormat="true" ht="12.8" hidden="false" customHeight="false" outlineLevel="0" collapsed="false">
      <c r="B246" s="185"/>
      <c r="D246" s="178" t="s">
        <v>133</v>
      </c>
      <c r="E246" s="186"/>
      <c r="F246" s="187" t="s">
        <v>371</v>
      </c>
      <c r="H246" s="188" t="n">
        <v>9.7</v>
      </c>
      <c r="L246" s="185"/>
      <c r="M246" s="189"/>
      <c r="N246" s="190"/>
      <c r="O246" s="190"/>
      <c r="P246" s="190"/>
      <c r="Q246" s="190"/>
      <c r="R246" s="190"/>
      <c r="S246" s="190"/>
      <c r="T246" s="191"/>
      <c r="AT246" s="186" t="s">
        <v>133</v>
      </c>
      <c r="AU246" s="186" t="s">
        <v>82</v>
      </c>
      <c r="AV246" s="184" t="s">
        <v>82</v>
      </c>
      <c r="AW246" s="184" t="s">
        <v>29</v>
      </c>
      <c r="AX246" s="184" t="s">
        <v>72</v>
      </c>
      <c r="AY246" s="186" t="s">
        <v>124</v>
      </c>
    </row>
    <row r="247" s="176" customFormat="true" ht="12.8" hidden="false" customHeight="false" outlineLevel="0" collapsed="false">
      <c r="B247" s="177"/>
      <c r="D247" s="178" t="s">
        <v>133</v>
      </c>
      <c r="E247" s="179"/>
      <c r="F247" s="180" t="s">
        <v>372</v>
      </c>
      <c r="H247" s="179"/>
      <c r="L247" s="177"/>
      <c r="M247" s="181"/>
      <c r="N247" s="182"/>
      <c r="O247" s="182"/>
      <c r="P247" s="182"/>
      <c r="Q247" s="182"/>
      <c r="R247" s="182"/>
      <c r="S247" s="182"/>
      <c r="T247" s="183"/>
      <c r="AT247" s="179" t="s">
        <v>133</v>
      </c>
      <c r="AU247" s="179" t="s">
        <v>82</v>
      </c>
      <c r="AV247" s="176" t="s">
        <v>80</v>
      </c>
      <c r="AW247" s="176" t="s">
        <v>29</v>
      </c>
      <c r="AX247" s="176" t="s">
        <v>72</v>
      </c>
      <c r="AY247" s="179" t="s">
        <v>124</v>
      </c>
    </row>
    <row r="248" s="184" customFormat="true" ht="12.8" hidden="false" customHeight="false" outlineLevel="0" collapsed="false">
      <c r="B248" s="185"/>
      <c r="D248" s="178" t="s">
        <v>133</v>
      </c>
      <c r="E248" s="186"/>
      <c r="F248" s="187" t="s">
        <v>373</v>
      </c>
      <c r="H248" s="188" t="n">
        <v>11.55</v>
      </c>
      <c r="L248" s="185"/>
      <c r="M248" s="189"/>
      <c r="N248" s="190"/>
      <c r="O248" s="190"/>
      <c r="P248" s="190"/>
      <c r="Q248" s="190"/>
      <c r="R248" s="190"/>
      <c r="S248" s="190"/>
      <c r="T248" s="191"/>
      <c r="AT248" s="186" t="s">
        <v>133</v>
      </c>
      <c r="AU248" s="186" t="s">
        <v>82</v>
      </c>
      <c r="AV248" s="184" t="s">
        <v>82</v>
      </c>
      <c r="AW248" s="184" t="s">
        <v>29</v>
      </c>
      <c r="AX248" s="184" t="s">
        <v>72</v>
      </c>
      <c r="AY248" s="186" t="s">
        <v>124</v>
      </c>
    </row>
    <row r="249" s="184" customFormat="true" ht="12.8" hidden="false" customHeight="false" outlineLevel="0" collapsed="false">
      <c r="B249" s="185"/>
      <c r="D249" s="178" t="s">
        <v>133</v>
      </c>
      <c r="E249" s="186"/>
      <c r="F249" s="187" t="s">
        <v>374</v>
      </c>
      <c r="H249" s="188" t="n">
        <v>34.146</v>
      </c>
      <c r="L249" s="185"/>
      <c r="M249" s="189"/>
      <c r="N249" s="190"/>
      <c r="O249" s="190"/>
      <c r="P249" s="190"/>
      <c r="Q249" s="190"/>
      <c r="R249" s="190"/>
      <c r="S249" s="190"/>
      <c r="T249" s="191"/>
      <c r="AT249" s="186" t="s">
        <v>133</v>
      </c>
      <c r="AU249" s="186" t="s">
        <v>82</v>
      </c>
      <c r="AV249" s="184" t="s">
        <v>82</v>
      </c>
      <c r="AW249" s="184" t="s">
        <v>29</v>
      </c>
      <c r="AX249" s="184" t="s">
        <v>72</v>
      </c>
      <c r="AY249" s="186" t="s">
        <v>124</v>
      </c>
    </row>
    <row r="250" s="184" customFormat="true" ht="12.8" hidden="false" customHeight="false" outlineLevel="0" collapsed="false">
      <c r="B250" s="185"/>
      <c r="D250" s="178" t="s">
        <v>133</v>
      </c>
      <c r="E250" s="186"/>
      <c r="F250" s="187" t="s">
        <v>375</v>
      </c>
      <c r="H250" s="188" t="n">
        <v>16.335</v>
      </c>
      <c r="L250" s="185"/>
      <c r="M250" s="189"/>
      <c r="N250" s="190"/>
      <c r="O250" s="190"/>
      <c r="P250" s="190"/>
      <c r="Q250" s="190"/>
      <c r="R250" s="190"/>
      <c r="S250" s="190"/>
      <c r="T250" s="191"/>
      <c r="AT250" s="186" t="s">
        <v>133</v>
      </c>
      <c r="AU250" s="186" t="s">
        <v>82</v>
      </c>
      <c r="AV250" s="184" t="s">
        <v>82</v>
      </c>
      <c r="AW250" s="184" t="s">
        <v>29</v>
      </c>
      <c r="AX250" s="184" t="s">
        <v>72</v>
      </c>
      <c r="AY250" s="186" t="s">
        <v>124</v>
      </c>
    </row>
    <row r="251" s="176" customFormat="true" ht="12.8" hidden="false" customHeight="false" outlineLevel="0" collapsed="false">
      <c r="B251" s="177"/>
      <c r="D251" s="178" t="s">
        <v>133</v>
      </c>
      <c r="E251" s="179"/>
      <c r="F251" s="180" t="s">
        <v>376</v>
      </c>
      <c r="H251" s="179"/>
      <c r="L251" s="177"/>
      <c r="M251" s="181"/>
      <c r="N251" s="182"/>
      <c r="O251" s="182"/>
      <c r="P251" s="182"/>
      <c r="Q251" s="182"/>
      <c r="R251" s="182"/>
      <c r="S251" s="182"/>
      <c r="T251" s="183"/>
      <c r="AT251" s="179" t="s">
        <v>133</v>
      </c>
      <c r="AU251" s="179" t="s">
        <v>82</v>
      </c>
      <c r="AV251" s="176" t="s">
        <v>80</v>
      </c>
      <c r="AW251" s="176" t="s">
        <v>29</v>
      </c>
      <c r="AX251" s="176" t="s">
        <v>72</v>
      </c>
      <c r="AY251" s="179" t="s">
        <v>124</v>
      </c>
    </row>
    <row r="252" s="184" customFormat="true" ht="12.8" hidden="false" customHeight="false" outlineLevel="0" collapsed="false">
      <c r="B252" s="185"/>
      <c r="D252" s="178" t="s">
        <v>133</v>
      </c>
      <c r="E252" s="186"/>
      <c r="F252" s="187" t="s">
        <v>377</v>
      </c>
      <c r="H252" s="188" t="n">
        <v>-0.089</v>
      </c>
      <c r="L252" s="185"/>
      <c r="M252" s="189"/>
      <c r="N252" s="190"/>
      <c r="O252" s="190"/>
      <c r="P252" s="190"/>
      <c r="Q252" s="190"/>
      <c r="R252" s="190"/>
      <c r="S252" s="190"/>
      <c r="T252" s="191"/>
      <c r="AT252" s="186" t="s">
        <v>133</v>
      </c>
      <c r="AU252" s="186" t="s">
        <v>82</v>
      </c>
      <c r="AV252" s="184" t="s">
        <v>82</v>
      </c>
      <c r="AW252" s="184" t="s">
        <v>29</v>
      </c>
      <c r="AX252" s="184" t="s">
        <v>72</v>
      </c>
      <c r="AY252" s="186" t="s">
        <v>124</v>
      </c>
    </row>
    <row r="253" s="197" customFormat="true" ht="12.8" hidden="false" customHeight="false" outlineLevel="0" collapsed="false">
      <c r="B253" s="198"/>
      <c r="D253" s="178" t="s">
        <v>133</v>
      </c>
      <c r="E253" s="199"/>
      <c r="F253" s="200" t="s">
        <v>234</v>
      </c>
      <c r="H253" s="201" t="n">
        <v>125.926</v>
      </c>
      <c r="L253" s="198"/>
      <c r="M253" s="202"/>
      <c r="N253" s="203"/>
      <c r="O253" s="203"/>
      <c r="P253" s="203"/>
      <c r="Q253" s="203"/>
      <c r="R253" s="203"/>
      <c r="S253" s="203"/>
      <c r="T253" s="204"/>
      <c r="AT253" s="199" t="s">
        <v>133</v>
      </c>
      <c r="AU253" s="199" t="s">
        <v>82</v>
      </c>
      <c r="AV253" s="197" t="s">
        <v>131</v>
      </c>
      <c r="AW253" s="197" t="s">
        <v>29</v>
      </c>
      <c r="AX253" s="197" t="s">
        <v>80</v>
      </c>
      <c r="AY253" s="199" t="s">
        <v>124</v>
      </c>
    </row>
    <row r="254" s="22" customFormat="true" ht="33" hidden="false" customHeight="true" outlineLevel="0" collapsed="false">
      <c r="A254" s="17"/>
      <c r="B254" s="162"/>
      <c r="C254" s="163" t="s">
        <v>378</v>
      </c>
      <c r="D254" s="163" t="s">
        <v>127</v>
      </c>
      <c r="E254" s="164" t="s">
        <v>379</v>
      </c>
      <c r="F254" s="165" t="s">
        <v>380</v>
      </c>
      <c r="G254" s="166" t="s">
        <v>256</v>
      </c>
      <c r="H254" s="167" t="n">
        <v>12.474</v>
      </c>
      <c r="I254" s="168"/>
      <c r="J254" s="168" t="n">
        <f aca="false">ROUND(I254*H254,2)</f>
        <v>0</v>
      </c>
      <c r="K254" s="169"/>
      <c r="L254" s="18"/>
      <c r="M254" s="170"/>
      <c r="N254" s="171" t="s">
        <v>37</v>
      </c>
      <c r="O254" s="172" t="n">
        <v>0.579</v>
      </c>
      <c r="P254" s="172" t="n">
        <f aca="false">O254*H254</f>
        <v>7.222446</v>
      </c>
      <c r="Q254" s="172" t="n">
        <v>0.14854</v>
      </c>
      <c r="R254" s="172" t="n">
        <f aca="false">Q254*H254</f>
        <v>1.85288796</v>
      </c>
      <c r="S254" s="172" t="n">
        <v>0</v>
      </c>
      <c r="T254" s="173" t="n">
        <f aca="false">S254*H254</f>
        <v>0</v>
      </c>
      <c r="U254" s="17"/>
      <c r="V254" s="17"/>
      <c r="W254" s="17"/>
      <c r="X254" s="17"/>
      <c r="Y254" s="17"/>
      <c r="Z254" s="17"/>
      <c r="AA254" s="17"/>
      <c r="AB254" s="17"/>
      <c r="AC254" s="17"/>
      <c r="AD254" s="17"/>
      <c r="AE254" s="17"/>
      <c r="AR254" s="174" t="s">
        <v>131</v>
      </c>
      <c r="AT254" s="174" t="s">
        <v>127</v>
      </c>
      <c r="AU254" s="174" t="s">
        <v>82</v>
      </c>
      <c r="AY254" s="3" t="s">
        <v>124</v>
      </c>
      <c r="BE254" s="175" t="n">
        <f aca="false">IF(N254="základní",J254,0)</f>
        <v>0</v>
      </c>
      <c r="BF254" s="175" t="n">
        <f aca="false">IF(N254="snížená",J254,0)</f>
        <v>0</v>
      </c>
      <c r="BG254" s="175" t="n">
        <f aca="false">IF(N254="zákl. přenesená",J254,0)</f>
        <v>0</v>
      </c>
      <c r="BH254" s="175" t="n">
        <f aca="false">IF(N254="sníž. přenesená",J254,0)</f>
        <v>0</v>
      </c>
      <c r="BI254" s="175" t="n">
        <f aca="false">IF(N254="nulová",J254,0)</f>
        <v>0</v>
      </c>
      <c r="BJ254" s="3" t="s">
        <v>80</v>
      </c>
      <c r="BK254" s="175" t="n">
        <f aca="false">ROUND(I254*H254,2)</f>
        <v>0</v>
      </c>
      <c r="BL254" s="3" t="s">
        <v>131</v>
      </c>
      <c r="BM254" s="174" t="s">
        <v>381</v>
      </c>
    </row>
    <row r="255" s="176" customFormat="true" ht="12.8" hidden="false" customHeight="false" outlineLevel="0" collapsed="false">
      <c r="B255" s="177"/>
      <c r="D255" s="178" t="s">
        <v>133</v>
      </c>
      <c r="E255" s="179"/>
      <c r="F255" s="180" t="s">
        <v>382</v>
      </c>
      <c r="H255" s="179"/>
      <c r="L255" s="177"/>
      <c r="M255" s="181"/>
      <c r="N255" s="182"/>
      <c r="O255" s="182"/>
      <c r="P255" s="182"/>
      <c r="Q255" s="182"/>
      <c r="R255" s="182"/>
      <c r="S255" s="182"/>
      <c r="T255" s="183"/>
      <c r="AT255" s="179" t="s">
        <v>133</v>
      </c>
      <c r="AU255" s="179" t="s">
        <v>82</v>
      </c>
      <c r="AV255" s="176" t="s">
        <v>80</v>
      </c>
      <c r="AW255" s="176" t="s">
        <v>29</v>
      </c>
      <c r="AX255" s="176" t="s">
        <v>72</v>
      </c>
      <c r="AY255" s="179" t="s">
        <v>124</v>
      </c>
    </row>
    <row r="256" s="184" customFormat="true" ht="12.8" hidden="false" customHeight="false" outlineLevel="0" collapsed="false">
      <c r="B256" s="185"/>
      <c r="D256" s="178" t="s">
        <v>133</v>
      </c>
      <c r="E256" s="186"/>
      <c r="F256" s="187" t="s">
        <v>383</v>
      </c>
      <c r="H256" s="188" t="n">
        <v>12.474</v>
      </c>
      <c r="L256" s="185"/>
      <c r="M256" s="189"/>
      <c r="N256" s="190"/>
      <c r="O256" s="190"/>
      <c r="P256" s="190"/>
      <c r="Q256" s="190"/>
      <c r="R256" s="190"/>
      <c r="S256" s="190"/>
      <c r="T256" s="191"/>
      <c r="AT256" s="186" t="s">
        <v>133</v>
      </c>
      <c r="AU256" s="186" t="s">
        <v>82</v>
      </c>
      <c r="AV256" s="184" t="s">
        <v>82</v>
      </c>
      <c r="AW256" s="184" t="s">
        <v>29</v>
      </c>
      <c r="AX256" s="184" t="s">
        <v>80</v>
      </c>
      <c r="AY256" s="186" t="s">
        <v>124</v>
      </c>
    </row>
    <row r="257" s="22" customFormat="true" ht="16.5" hidden="false" customHeight="true" outlineLevel="0" collapsed="false">
      <c r="A257" s="17"/>
      <c r="B257" s="162"/>
      <c r="C257" s="163" t="s">
        <v>384</v>
      </c>
      <c r="D257" s="163" t="s">
        <v>127</v>
      </c>
      <c r="E257" s="164" t="s">
        <v>385</v>
      </c>
      <c r="F257" s="165" t="s">
        <v>386</v>
      </c>
      <c r="G257" s="166" t="s">
        <v>130</v>
      </c>
      <c r="H257" s="167" t="n">
        <v>78.039</v>
      </c>
      <c r="I257" s="168"/>
      <c r="J257" s="168" t="n">
        <f aca="false">ROUND(I257*H257,2)</f>
        <v>0</v>
      </c>
      <c r="K257" s="169"/>
      <c r="L257" s="18"/>
      <c r="M257" s="170"/>
      <c r="N257" s="171" t="s">
        <v>37</v>
      </c>
      <c r="O257" s="172" t="n">
        <v>1.449</v>
      </c>
      <c r="P257" s="172" t="n">
        <f aca="false">O257*H257</f>
        <v>113.078511</v>
      </c>
      <c r="Q257" s="172" t="n">
        <v>2.45329</v>
      </c>
      <c r="R257" s="172" t="n">
        <f aca="false">Q257*H257</f>
        <v>191.45229831</v>
      </c>
      <c r="S257" s="172" t="n">
        <v>0</v>
      </c>
      <c r="T257" s="173" t="n">
        <f aca="false">S257*H257</f>
        <v>0</v>
      </c>
      <c r="U257" s="17"/>
      <c r="V257" s="17"/>
      <c r="W257" s="17"/>
      <c r="X257" s="17"/>
      <c r="Y257" s="17"/>
      <c r="Z257" s="17"/>
      <c r="AA257" s="17"/>
      <c r="AB257" s="17"/>
      <c r="AC257" s="17"/>
      <c r="AD257" s="17"/>
      <c r="AE257" s="17"/>
      <c r="AR257" s="174" t="s">
        <v>131</v>
      </c>
      <c r="AT257" s="174" t="s">
        <v>127</v>
      </c>
      <c r="AU257" s="174" t="s">
        <v>82</v>
      </c>
      <c r="AY257" s="3" t="s">
        <v>124</v>
      </c>
      <c r="BE257" s="175" t="n">
        <f aca="false">IF(N257="základní",J257,0)</f>
        <v>0</v>
      </c>
      <c r="BF257" s="175" t="n">
        <f aca="false">IF(N257="snížená",J257,0)</f>
        <v>0</v>
      </c>
      <c r="BG257" s="175" t="n">
        <f aca="false">IF(N257="zákl. přenesená",J257,0)</f>
        <v>0</v>
      </c>
      <c r="BH257" s="175" t="n">
        <f aca="false">IF(N257="sníž. přenesená",J257,0)</f>
        <v>0</v>
      </c>
      <c r="BI257" s="175" t="n">
        <f aca="false">IF(N257="nulová",J257,0)</f>
        <v>0</v>
      </c>
      <c r="BJ257" s="3" t="s">
        <v>80</v>
      </c>
      <c r="BK257" s="175" t="n">
        <f aca="false">ROUND(I257*H257,2)</f>
        <v>0</v>
      </c>
      <c r="BL257" s="3" t="s">
        <v>131</v>
      </c>
      <c r="BM257" s="174" t="s">
        <v>387</v>
      </c>
    </row>
    <row r="258" s="176" customFormat="true" ht="12.8" hidden="false" customHeight="false" outlineLevel="0" collapsed="false">
      <c r="B258" s="177"/>
      <c r="D258" s="178" t="s">
        <v>133</v>
      </c>
      <c r="E258" s="179"/>
      <c r="F258" s="180" t="s">
        <v>388</v>
      </c>
      <c r="H258" s="179"/>
      <c r="L258" s="177"/>
      <c r="M258" s="181"/>
      <c r="N258" s="182"/>
      <c r="O258" s="182"/>
      <c r="P258" s="182"/>
      <c r="Q258" s="182"/>
      <c r="R258" s="182"/>
      <c r="S258" s="182"/>
      <c r="T258" s="183"/>
      <c r="AT258" s="179" t="s">
        <v>133</v>
      </c>
      <c r="AU258" s="179" t="s">
        <v>82</v>
      </c>
      <c r="AV258" s="176" t="s">
        <v>80</v>
      </c>
      <c r="AW258" s="176" t="s">
        <v>29</v>
      </c>
      <c r="AX258" s="176" t="s">
        <v>72</v>
      </c>
      <c r="AY258" s="179" t="s">
        <v>124</v>
      </c>
    </row>
    <row r="259" s="184" customFormat="true" ht="12.8" hidden="false" customHeight="false" outlineLevel="0" collapsed="false">
      <c r="B259" s="185"/>
      <c r="D259" s="178" t="s">
        <v>133</v>
      </c>
      <c r="E259" s="186"/>
      <c r="F259" s="187" t="s">
        <v>389</v>
      </c>
      <c r="H259" s="188" t="n">
        <v>3.811</v>
      </c>
      <c r="L259" s="185"/>
      <c r="M259" s="189"/>
      <c r="N259" s="190"/>
      <c r="O259" s="190"/>
      <c r="P259" s="190"/>
      <c r="Q259" s="190"/>
      <c r="R259" s="190"/>
      <c r="S259" s="190"/>
      <c r="T259" s="191"/>
      <c r="AT259" s="186" t="s">
        <v>133</v>
      </c>
      <c r="AU259" s="186" t="s">
        <v>82</v>
      </c>
      <c r="AV259" s="184" t="s">
        <v>82</v>
      </c>
      <c r="AW259" s="184" t="s">
        <v>29</v>
      </c>
      <c r="AX259" s="184" t="s">
        <v>72</v>
      </c>
      <c r="AY259" s="186" t="s">
        <v>124</v>
      </c>
    </row>
    <row r="260" s="176" customFormat="true" ht="12.8" hidden="false" customHeight="false" outlineLevel="0" collapsed="false">
      <c r="B260" s="177"/>
      <c r="D260" s="178" t="s">
        <v>133</v>
      </c>
      <c r="E260" s="179"/>
      <c r="F260" s="180" t="s">
        <v>390</v>
      </c>
      <c r="H260" s="179"/>
      <c r="L260" s="177"/>
      <c r="M260" s="181"/>
      <c r="N260" s="182"/>
      <c r="O260" s="182"/>
      <c r="P260" s="182"/>
      <c r="Q260" s="182"/>
      <c r="R260" s="182"/>
      <c r="S260" s="182"/>
      <c r="T260" s="183"/>
      <c r="AT260" s="179" t="s">
        <v>133</v>
      </c>
      <c r="AU260" s="179" t="s">
        <v>82</v>
      </c>
      <c r="AV260" s="176" t="s">
        <v>80</v>
      </c>
      <c r="AW260" s="176" t="s">
        <v>29</v>
      </c>
      <c r="AX260" s="176" t="s">
        <v>72</v>
      </c>
      <c r="AY260" s="179" t="s">
        <v>124</v>
      </c>
    </row>
    <row r="261" s="184" customFormat="true" ht="12.8" hidden="false" customHeight="false" outlineLevel="0" collapsed="false">
      <c r="B261" s="185"/>
      <c r="D261" s="178" t="s">
        <v>133</v>
      </c>
      <c r="E261" s="186"/>
      <c r="F261" s="187" t="s">
        <v>391</v>
      </c>
      <c r="H261" s="188" t="n">
        <v>3.65</v>
      </c>
      <c r="L261" s="185"/>
      <c r="M261" s="189"/>
      <c r="N261" s="190"/>
      <c r="O261" s="190"/>
      <c r="P261" s="190"/>
      <c r="Q261" s="190"/>
      <c r="R261" s="190"/>
      <c r="S261" s="190"/>
      <c r="T261" s="191"/>
      <c r="AT261" s="186" t="s">
        <v>133</v>
      </c>
      <c r="AU261" s="186" t="s">
        <v>82</v>
      </c>
      <c r="AV261" s="184" t="s">
        <v>82</v>
      </c>
      <c r="AW261" s="184" t="s">
        <v>29</v>
      </c>
      <c r="AX261" s="184" t="s">
        <v>72</v>
      </c>
      <c r="AY261" s="186" t="s">
        <v>124</v>
      </c>
    </row>
    <row r="262" s="215" customFormat="true" ht="12.8" hidden="false" customHeight="false" outlineLevel="0" collapsed="false">
      <c r="B262" s="216"/>
      <c r="D262" s="178" t="s">
        <v>133</v>
      </c>
      <c r="E262" s="217"/>
      <c r="F262" s="218" t="s">
        <v>392</v>
      </c>
      <c r="H262" s="219" t="n">
        <v>7.461</v>
      </c>
      <c r="L262" s="216"/>
      <c r="M262" s="220"/>
      <c r="N262" s="221"/>
      <c r="O262" s="221"/>
      <c r="P262" s="221"/>
      <c r="Q262" s="221"/>
      <c r="R262" s="221"/>
      <c r="S262" s="221"/>
      <c r="T262" s="222"/>
      <c r="AT262" s="217" t="s">
        <v>133</v>
      </c>
      <c r="AU262" s="217" t="s">
        <v>82</v>
      </c>
      <c r="AV262" s="215" t="s">
        <v>142</v>
      </c>
      <c r="AW262" s="215" t="s">
        <v>29</v>
      </c>
      <c r="AX262" s="215" t="s">
        <v>72</v>
      </c>
      <c r="AY262" s="217" t="s">
        <v>124</v>
      </c>
    </row>
    <row r="263" s="176" customFormat="true" ht="12.8" hidden="false" customHeight="false" outlineLevel="0" collapsed="false">
      <c r="B263" s="177"/>
      <c r="D263" s="178" t="s">
        <v>133</v>
      </c>
      <c r="E263" s="179"/>
      <c r="F263" s="180" t="s">
        <v>393</v>
      </c>
      <c r="H263" s="179"/>
      <c r="L263" s="177"/>
      <c r="M263" s="181"/>
      <c r="N263" s="182"/>
      <c r="O263" s="182"/>
      <c r="P263" s="182"/>
      <c r="Q263" s="182"/>
      <c r="R263" s="182"/>
      <c r="S263" s="182"/>
      <c r="T263" s="183"/>
      <c r="AT263" s="179" t="s">
        <v>133</v>
      </c>
      <c r="AU263" s="179" t="s">
        <v>82</v>
      </c>
      <c r="AV263" s="176" t="s">
        <v>80</v>
      </c>
      <c r="AW263" s="176" t="s">
        <v>29</v>
      </c>
      <c r="AX263" s="176" t="s">
        <v>72</v>
      </c>
      <c r="AY263" s="179" t="s">
        <v>124</v>
      </c>
    </row>
    <row r="264" s="176" customFormat="true" ht="12.8" hidden="false" customHeight="false" outlineLevel="0" collapsed="false">
      <c r="B264" s="177"/>
      <c r="D264" s="178" t="s">
        <v>133</v>
      </c>
      <c r="E264" s="179"/>
      <c r="F264" s="180" t="s">
        <v>394</v>
      </c>
      <c r="H264" s="179"/>
      <c r="L264" s="177"/>
      <c r="M264" s="181"/>
      <c r="N264" s="182"/>
      <c r="O264" s="182"/>
      <c r="P264" s="182"/>
      <c r="Q264" s="182"/>
      <c r="R264" s="182"/>
      <c r="S264" s="182"/>
      <c r="T264" s="183"/>
      <c r="AT264" s="179" t="s">
        <v>133</v>
      </c>
      <c r="AU264" s="179" t="s">
        <v>82</v>
      </c>
      <c r="AV264" s="176" t="s">
        <v>80</v>
      </c>
      <c r="AW264" s="176" t="s">
        <v>29</v>
      </c>
      <c r="AX264" s="176" t="s">
        <v>72</v>
      </c>
      <c r="AY264" s="179" t="s">
        <v>124</v>
      </c>
    </row>
    <row r="265" s="184" customFormat="true" ht="12.8" hidden="false" customHeight="false" outlineLevel="0" collapsed="false">
      <c r="B265" s="185"/>
      <c r="D265" s="178" t="s">
        <v>133</v>
      </c>
      <c r="E265" s="186"/>
      <c r="F265" s="187" t="s">
        <v>395</v>
      </c>
      <c r="H265" s="188" t="n">
        <v>16.114</v>
      </c>
      <c r="L265" s="185"/>
      <c r="M265" s="189"/>
      <c r="N265" s="190"/>
      <c r="O265" s="190"/>
      <c r="P265" s="190"/>
      <c r="Q265" s="190"/>
      <c r="R265" s="190"/>
      <c r="S265" s="190"/>
      <c r="T265" s="191"/>
      <c r="AT265" s="186" t="s">
        <v>133</v>
      </c>
      <c r="AU265" s="186" t="s">
        <v>82</v>
      </c>
      <c r="AV265" s="184" t="s">
        <v>82</v>
      </c>
      <c r="AW265" s="184" t="s">
        <v>29</v>
      </c>
      <c r="AX265" s="184" t="s">
        <v>72</v>
      </c>
      <c r="AY265" s="186" t="s">
        <v>124</v>
      </c>
    </row>
    <row r="266" s="176" customFormat="true" ht="12.8" hidden="false" customHeight="false" outlineLevel="0" collapsed="false">
      <c r="B266" s="177"/>
      <c r="D266" s="178" t="s">
        <v>133</v>
      </c>
      <c r="E266" s="179"/>
      <c r="F266" s="180" t="s">
        <v>396</v>
      </c>
      <c r="H266" s="179"/>
      <c r="L266" s="177"/>
      <c r="M266" s="181"/>
      <c r="N266" s="182"/>
      <c r="O266" s="182"/>
      <c r="P266" s="182"/>
      <c r="Q266" s="182"/>
      <c r="R266" s="182"/>
      <c r="S266" s="182"/>
      <c r="T266" s="183"/>
      <c r="AT266" s="179" t="s">
        <v>133</v>
      </c>
      <c r="AU266" s="179" t="s">
        <v>82</v>
      </c>
      <c r="AV266" s="176" t="s">
        <v>80</v>
      </c>
      <c r="AW266" s="176" t="s">
        <v>29</v>
      </c>
      <c r="AX266" s="176" t="s">
        <v>72</v>
      </c>
      <c r="AY266" s="179" t="s">
        <v>124</v>
      </c>
    </row>
    <row r="267" s="184" customFormat="true" ht="12.8" hidden="false" customHeight="false" outlineLevel="0" collapsed="false">
      <c r="B267" s="185"/>
      <c r="D267" s="178" t="s">
        <v>133</v>
      </c>
      <c r="E267" s="186"/>
      <c r="F267" s="187" t="s">
        <v>397</v>
      </c>
      <c r="H267" s="188" t="n">
        <v>-0.514</v>
      </c>
      <c r="L267" s="185"/>
      <c r="M267" s="189"/>
      <c r="N267" s="190"/>
      <c r="O267" s="190"/>
      <c r="P267" s="190"/>
      <c r="Q267" s="190"/>
      <c r="R267" s="190"/>
      <c r="S267" s="190"/>
      <c r="T267" s="191"/>
      <c r="AT267" s="186" t="s">
        <v>133</v>
      </c>
      <c r="AU267" s="186" t="s">
        <v>82</v>
      </c>
      <c r="AV267" s="184" t="s">
        <v>82</v>
      </c>
      <c r="AW267" s="184" t="s">
        <v>29</v>
      </c>
      <c r="AX267" s="184" t="s">
        <v>72</v>
      </c>
      <c r="AY267" s="186" t="s">
        <v>124</v>
      </c>
    </row>
    <row r="268" s="215" customFormat="true" ht="12.8" hidden="false" customHeight="false" outlineLevel="0" collapsed="false">
      <c r="B268" s="216"/>
      <c r="D268" s="178" t="s">
        <v>133</v>
      </c>
      <c r="E268" s="217"/>
      <c r="F268" s="218" t="s">
        <v>392</v>
      </c>
      <c r="H268" s="219" t="n">
        <v>15.6</v>
      </c>
      <c r="L268" s="216"/>
      <c r="M268" s="220"/>
      <c r="N268" s="221"/>
      <c r="O268" s="221"/>
      <c r="P268" s="221"/>
      <c r="Q268" s="221"/>
      <c r="R268" s="221"/>
      <c r="S268" s="221"/>
      <c r="T268" s="222"/>
      <c r="AT268" s="217" t="s">
        <v>133</v>
      </c>
      <c r="AU268" s="217" t="s">
        <v>82</v>
      </c>
      <c r="AV268" s="215" t="s">
        <v>142</v>
      </c>
      <c r="AW268" s="215" t="s">
        <v>29</v>
      </c>
      <c r="AX268" s="215" t="s">
        <v>72</v>
      </c>
      <c r="AY268" s="217" t="s">
        <v>124</v>
      </c>
    </row>
    <row r="269" s="176" customFormat="true" ht="12.8" hidden="false" customHeight="false" outlineLevel="0" collapsed="false">
      <c r="B269" s="177"/>
      <c r="D269" s="178" t="s">
        <v>133</v>
      </c>
      <c r="E269" s="179"/>
      <c r="F269" s="180" t="s">
        <v>398</v>
      </c>
      <c r="H269" s="179"/>
      <c r="L269" s="177"/>
      <c r="M269" s="181"/>
      <c r="N269" s="182"/>
      <c r="O269" s="182"/>
      <c r="P269" s="182"/>
      <c r="Q269" s="182"/>
      <c r="R269" s="182"/>
      <c r="S269" s="182"/>
      <c r="T269" s="183"/>
      <c r="AT269" s="179" t="s">
        <v>133</v>
      </c>
      <c r="AU269" s="179" t="s">
        <v>82</v>
      </c>
      <c r="AV269" s="176" t="s">
        <v>80</v>
      </c>
      <c r="AW269" s="176" t="s">
        <v>29</v>
      </c>
      <c r="AX269" s="176" t="s">
        <v>72</v>
      </c>
      <c r="AY269" s="179" t="s">
        <v>124</v>
      </c>
    </row>
    <row r="270" s="184" customFormat="true" ht="12.8" hidden="false" customHeight="false" outlineLevel="0" collapsed="false">
      <c r="B270" s="185"/>
      <c r="D270" s="178" t="s">
        <v>133</v>
      </c>
      <c r="E270" s="186"/>
      <c r="F270" s="187" t="s">
        <v>399</v>
      </c>
      <c r="H270" s="188" t="n">
        <v>14.213</v>
      </c>
      <c r="L270" s="185"/>
      <c r="M270" s="189"/>
      <c r="N270" s="190"/>
      <c r="O270" s="190"/>
      <c r="P270" s="190"/>
      <c r="Q270" s="190"/>
      <c r="R270" s="190"/>
      <c r="S270" s="190"/>
      <c r="T270" s="191"/>
      <c r="AT270" s="186" t="s">
        <v>133</v>
      </c>
      <c r="AU270" s="186" t="s">
        <v>82</v>
      </c>
      <c r="AV270" s="184" t="s">
        <v>82</v>
      </c>
      <c r="AW270" s="184" t="s">
        <v>29</v>
      </c>
      <c r="AX270" s="184" t="s">
        <v>72</v>
      </c>
      <c r="AY270" s="186" t="s">
        <v>124</v>
      </c>
    </row>
    <row r="271" s="176" customFormat="true" ht="12.8" hidden="false" customHeight="false" outlineLevel="0" collapsed="false">
      <c r="B271" s="177"/>
      <c r="D271" s="178" t="s">
        <v>133</v>
      </c>
      <c r="E271" s="179"/>
      <c r="F271" s="180" t="s">
        <v>400</v>
      </c>
      <c r="H271" s="179"/>
      <c r="L271" s="177"/>
      <c r="M271" s="181"/>
      <c r="N271" s="182"/>
      <c r="O271" s="182"/>
      <c r="P271" s="182"/>
      <c r="Q271" s="182"/>
      <c r="R271" s="182"/>
      <c r="S271" s="182"/>
      <c r="T271" s="183"/>
      <c r="AT271" s="179" t="s">
        <v>133</v>
      </c>
      <c r="AU271" s="179" t="s">
        <v>82</v>
      </c>
      <c r="AV271" s="176" t="s">
        <v>80</v>
      </c>
      <c r="AW271" s="176" t="s">
        <v>29</v>
      </c>
      <c r="AX271" s="176" t="s">
        <v>72</v>
      </c>
      <c r="AY271" s="179" t="s">
        <v>124</v>
      </c>
    </row>
    <row r="272" s="184" customFormat="true" ht="12.8" hidden="false" customHeight="false" outlineLevel="0" collapsed="false">
      <c r="B272" s="185"/>
      <c r="D272" s="178" t="s">
        <v>133</v>
      </c>
      <c r="E272" s="186"/>
      <c r="F272" s="187" t="s">
        <v>401</v>
      </c>
      <c r="H272" s="188" t="n">
        <v>-0.124</v>
      </c>
      <c r="L272" s="185"/>
      <c r="M272" s="189"/>
      <c r="N272" s="190"/>
      <c r="O272" s="190"/>
      <c r="P272" s="190"/>
      <c r="Q272" s="190"/>
      <c r="R272" s="190"/>
      <c r="S272" s="190"/>
      <c r="T272" s="191"/>
      <c r="AT272" s="186" t="s">
        <v>133</v>
      </c>
      <c r="AU272" s="186" t="s">
        <v>82</v>
      </c>
      <c r="AV272" s="184" t="s">
        <v>82</v>
      </c>
      <c r="AW272" s="184" t="s">
        <v>29</v>
      </c>
      <c r="AX272" s="184" t="s">
        <v>72</v>
      </c>
      <c r="AY272" s="186" t="s">
        <v>124</v>
      </c>
    </row>
    <row r="273" s="215" customFormat="true" ht="12.8" hidden="false" customHeight="false" outlineLevel="0" collapsed="false">
      <c r="B273" s="216"/>
      <c r="D273" s="178" t="s">
        <v>133</v>
      </c>
      <c r="E273" s="217"/>
      <c r="F273" s="218" t="s">
        <v>392</v>
      </c>
      <c r="H273" s="219" t="n">
        <v>14.089</v>
      </c>
      <c r="L273" s="216"/>
      <c r="M273" s="220"/>
      <c r="N273" s="221"/>
      <c r="O273" s="221"/>
      <c r="P273" s="221"/>
      <c r="Q273" s="221"/>
      <c r="R273" s="221"/>
      <c r="S273" s="221"/>
      <c r="T273" s="222"/>
      <c r="AT273" s="217" t="s">
        <v>133</v>
      </c>
      <c r="AU273" s="217" t="s">
        <v>82</v>
      </c>
      <c r="AV273" s="215" t="s">
        <v>142</v>
      </c>
      <c r="AW273" s="215" t="s">
        <v>29</v>
      </c>
      <c r="AX273" s="215" t="s">
        <v>72</v>
      </c>
      <c r="AY273" s="217" t="s">
        <v>124</v>
      </c>
    </row>
    <row r="274" s="176" customFormat="true" ht="12.8" hidden="false" customHeight="false" outlineLevel="0" collapsed="false">
      <c r="B274" s="177"/>
      <c r="D274" s="178" t="s">
        <v>133</v>
      </c>
      <c r="E274" s="179"/>
      <c r="F274" s="180" t="s">
        <v>402</v>
      </c>
      <c r="H274" s="179"/>
      <c r="L274" s="177"/>
      <c r="M274" s="181"/>
      <c r="N274" s="182"/>
      <c r="O274" s="182"/>
      <c r="P274" s="182"/>
      <c r="Q274" s="182"/>
      <c r="R274" s="182"/>
      <c r="S274" s="182"/>
      <c r="T274" s="183"/>
      <c r="AT274" s="179" t="s">
        <v>133</v>
      </c>
      <c r="AU274" s="179" t="s">
        <v>82</v>
      </c>
      <c r="AV274" s="176" t="s">
        <v>80</v>
      </c>
      <c r="AW274" s="176" t="s">
        <v>29</v>
      </c>
      <c r="AX274" s="176" t="s">
        <v>72</v>
      </c>
      <c r="AY274" s="179" t="s">
        <v>124</v>
      </c>
    </row>
    <row r="275" s="184" customFormat="true" ht="12.8" hidden="false" customHeight="false" outlineLevel="0" collapsed="false">
      <c r="B275" s="185"/>
      <c r="D275" s="178" t="s">
        <v>133</v>
      </c>
      <c r="E275" s="186"/>
      <c r="F275" s="187" t="s">
        <v>395</v>
      </c>
      <c r="H275" s="188" t="n">
        <v>16.114</v>
      </c>
      <c r="L275" s="185"/>
      <c r="M275" s="189"/>
      <c r="N275" s="190"/>
      <c r="O275" s="190"/>
      <c r="P275" s="190"/>
      <c r="Q275" s="190"/>
      <c r="R275" s="190"/>
      <c r="S275" s="190"/>
      <c r="T275" s="191"/>
      <c r="AT275" s="186" t="s">
        <v>133</v>
      </c>
      <c r="AU275" s="186" t="s">
        <v>82</v>
      </c>
      <c r="AV275" s="184" t="s">
        <v>82</v>
      </c>
      <c r="AW275" s="184" t="s">
        <v>29</v>
      </c>
      <c r="AX275" s="184" t="s">
        <v>72</v>
      </c>
      <c r="AY275" s="186" t="s">
        <v>124</v>
      </c>
    </row>
    <row r="276" s="176" customFormat="true" ht="12.8" hidden="false" customHeight="false" outlineLevel="0" collapsed="false">
      <c r="B276" s="177"/>
      <c r="D276" s="178" t="s">
        <v>133</v>
      </c>
      <c r="E276" s="179"/>
      <c r="F276" s="180" t="s">
        <v>396</v>
      </c>
      <c r="H276" s="179"/>
      <c r="L276" s="177"/>
      <c r="M276" s="181"/>
      <c r="N276" s="182"/>
      <c r="O276" s="182"/>
      <c r="P276" s="182"/>
      <c r="Q276" s="182"/>
      <c r="R276" s="182"/>
      <c r="S276" s="182"/>
      <c r="T276" s="183"/>
      <c r="AT276" s="179" t="s">
        <v>133</v>
      </c>
      <c r="AU276" s="179" t="s">
        <v>82</v>
      </c>
      <c r="AV276" s="176" t="s">
        <v>80</v>
      </c>
      <c r="AW276" s="176" t="s">
        <v>29</v>
      </c>
      <c r="AX276" s="176" t="s">
        <v>72</v>
      </c>
      <c r="AY276" s="179" t="s">
        <v>124</v>
      </c>
    </row>
    <row r="277" s="184" customFormat="true" ht="12.8" hidden="false" customHeight="false" outlineLevel="0" collapsed="false">
      <c r="B277" s="185"/>
      <c r="D277" s="178" t="s">
        <v>133</v>
      </c>
      <c r="E277" s="186"/>
      <c r="F277" s="187" t="s">
        <v>397</v>
      </c>
      <c r="H277" s="188" t="n">
        <v>-0.514</v>
      </c>
      <c r="L277" s="185"/>
      <c r="M277" s="189"/>
      <c r="N277" s="190"/>
      <c r="O277" s="190"/>
      <c r="P277" s="190"/>
      <c r="Q277" s="190"/>
      <c r="R277" s="190"/>
      <c r="S277" s="190"/>
      <c r="T277" s="191"/>
      <c r="AT277" s="186" t="s">
        <v>133</v>
      </c>
      <c r="AU277" s="186" t="s">
        <v>82</v>
      </c>
      <c r="AV277" s="184" t="s">
        <v>82</v>
      </c>
      <c r="AW277" s="184" t="s">
        <v>29</v>
      </c>
      <c r="AX277" s="184" t="s">
        <v>72</v>
      </c>
      <c r="AY277" s="186" t="s">
        <v>124</v>
      </c>
    </row>
    <row r="278" s="215" customFormat="true" ht="12.8" hidden="false" customHeight="false" outlineLevel="0" collapsed="false">
      <c r="B278" s="216"/>
      <c r="D278" s="178" t="s">
        <v>133</v>
      </c>
      <c r="E278" s="217"/>
      <c r="F278" s="218" t="s">
        <v>392</v>
      </c>
      <c r="H278" s="219" t="n">
        <v>15.6</v>
      </c>
      <c r="L278" s="216"/>
      <c r="M278" s="220"/>
      <c r="N278" s="221"/>
      <c r="O278" s="221"/>
      <c r="P278" s="221"/>
      <c r="Q278" s="221"/>
      <c r="R278" s="221"/>
      <c r="S278" s="221"/>
      <c r="T278" s="222"/>
      <c r="AT278" s="217" t="s">
        <v>133</v>
      </c>
      <c r="AU278" s="217" t="s">
        <v>82</v>
      </c>
      <c r="AV278" s="215" t="s">
        <v>142</v>
      </c>
      <c r="AW278" s="215" t="s">
        <v>29</v>
      </c>
      <c r="AX278" s="215" t="s">
        <v>72</v>
      </c>
      <c r="AY278" s="217" t="s">
        <v>124</v>
      </c>
    </row>
    <row r="279" s="176" customFormat="true" ht="12.8" hidden="false" customHeight="false" outlineLevel="0" collapsed="false">
      <c r="B279" s="177"/>
      <c r="D279" s="178" t="s">
        <v>133</v>
      </c>
      <c r="E279" s="179"/>
      <c r="F279" s="180" t="s">
        <v>403</v>
      </c>
      <c r="H279" s="179"/>
      <c r="L279" s="177"/>
      <c r="M279" s="181"/>
      <c r="N279" s="182"/>
      <c r="O279" s="182"/>
      <c r="P279" s="182"/>
      <c r="Q279" s="182"/>
      <c r="R279" s="182"/>
      <c r="S279" s="182"/>
      <c r="T279" s="183"/>
      <c r="AT279" s="179" t="s">
        <v>133</v>
      </c>
      <c r="AU279" s="179" t="s">
        <v>82</v>
      </c>
      <c r="AV279" s="176" t="s">
        <v>80</v>
      </c>
      <c r="AW279" s="176" t="s">
        <v>29</v>
      </c>
      <c r="AX279" s="176" t="s">
        <v>72</v>
      </c>
      <c r="AY279" s="179" t="s">
        <v>124</v>
      </c>
    </row>
    <row r="280" s="184" customFormat="true" ht="12.8" hidden="false" customHeight="false" outlineLevel="0" collapsed="false">
      <c r="B280" s="185"/>
      <c r="D280" s="178" t="s">
        <v>133</v>
      </c>
      <c r="E280" s="186"/>
      <c r="F280" s="187" t="s">
        <v>404</v>
      </c>
      <c r="H280" s="188" t="n">
        <v>19.895</v>
      </c>
      <c r="L280" s="185"/>
      <c r="M280" s="189"/>
      <c r="N280" s="190"/>
      <c r="O280" s="190"/>
      <c r="P280" s="190"/>
      <c r="Q280" s="190"/>
      <c r="R280" s="190"/>
      <c r="S280" s="190"/>
      <c r="T280" s="191"/>
      <c r="AT280" s="186" t="s">
        <v>133</v>
      </c>
      <c r="AU280" s="186" t="s">
        <v>82</v>
      </c>
      <c r="AV280" s="184" t="s">
        <v>82</v>
      </c>
      <c r="AW280" s="184" t="s">
        <v>29</v>
      </c>
      <c r="AX280" s="184" t="s">
        <v>72</v>
      </c>
      <c r="AY280" s="186" t="s">
        <v>124</v>
      </c>
    </row>
    <row r="281" s="176" customFormat="true" ht="12.8" hidden="false" customHeight="false" outlineLevel="0" collapsed="false">
      <c r="B281" s="177"/>
      <c r="D281" s="178" t="s">
        <v>133</v>
      </c>
      <c r="E281" s="179"/>
      <c r="F281" s="180" t="s">
        <v>396</v>
      </c>
      <c r="H281" s="179"/>
      <c r="L281" s="177"/>
      <c r="M281" s="181"/>
      <c r="N281" s="182"/>
      <c r="O281" s="182"/>
      <c r="P281" s="182"/>
      <c r="Q281" s="182"/>
      <c r="R281" s="182"/>
      <c r="S281" s="182"/>
      <c r="T281" s="183"/>
      <c r="AT281" s="179" t="s">
        <v>133</v>
      </c>
      <c r="AU281" s="179" t="s">
        <v>82</v>
      </c>
      <c r="AV281" s="176" t="s">
        <v>80</v>
      </c>
      <c r="AW281" s="176" t="s">
        <v>29</v>
      </c>
      <c r="AX281" s="176" t="s">
        <v>72</v>
      </c>
      <c r="AY281" s="179" t="s">
        <v>124</v>
      </c>
    </row>
    <row r="282" s="184" customFormat="true" ht="19.7" hidden="false" customHeight="false" outlineLevel="0" collapsed="false">
      <c r="B282" s="185"/>
      <c r="D282" s="178" t="s">
        <v>133</v>
      </c>
      <c r="E282" s="186"/>
      <c r="F282" s="187" t="s">
        <v>405</v>
      </c>
      <c r="H282" s="188" t="n">
        <v>-10.687</v>
      </c>
      <c r="L282" s="185"/>
      <c r="M282" s="189"/>
      <c r="N282" s="190"/>
      <c r="O282" s="190"/>
      <c r="P282" s="190"/>
      <c r="Q282" s="190"/>
      <c r="R282" s="190"/>
      <c r="S282" s="190"/>
      <c r="T282" s="191"/>
      <c r="AT282" s="186" t="s">
        <v>133</v>
      </c>
      <c r="AU282" s="186" t="s">
        <v>82</v>
      </c>
      <c r="AV282" s="184" t="s">
        <v>82</v>
      </c>
      <c r="AW282" s="184" t="s">
        <v>29</v>
      </c>
      <c r="AX282" s="184" t="s">
        <v>72</v>
      </c>
      <c r="AY282" s="186" t="s">
        <v>124</v>
      </c>
    </row>
    <row r="283" s="215" customFormat="true" ht="12.8" hidden="false" customHeight="false" outlineLevel="0" collapsed="false">
      <c r="B283" s="216"/>
      <c r="D283" s="178" t="s">
        <v>133</v>
      </c>
      <c r="E283" s="217"/>
      <c r="F283" s="218" t="s">
        <v>392</v>
      </c>
      <c r="H283" s="219" t="n">
        <v>9.208</v>
      </c>
      <c r="L283" s="216"/>
      <c r="M283" s="220"/>
      <c r="N283" s="221"/>
      <c r="O283" s="221"/>
      <c r="P283" s="221"/>
      <c r="Q283" s="221"/>
      <c r="R283" s="221"/>
      <c r="S283" s="221"/>
      <c r="T283" s="222"/>
      <c r="AT283" s="217" t="s">
        <v>133</v>
      </c>
      <c r="AU283" s="217" t="s">
        <v>82</v>
      </c>
      <c r="AV283" s="215" t="s">
        <v>142</v>
      </c>
      <c r="AW283" s="215" t="s">
        <v>29</v>
      </c>
      <c r="AX283" s="215" t="s">
        <v>72</v>
      </c>
      <c r="AY283" s="217" t="s">
        <v>124</v>
      </c>
    </row>
    <row r="284" s="176" customFormat="true" ht="12.8" hidden="false" customHeight="false" outlineLevel="0" collapsed="false">
      <c r="B284" s="177"/>
      <c r="D284" s="178" t="s">
        <v>133</v>
      </c>
      <c r="E284" s="179"/>
      <c r="F284" s="180" t="s">
        <v>406</v>
      </c>
      <c r="H284" s="179"/>
      <c r="L284" s="177"/>
      <c r="M284" s="181"/>
      <c r="N284" s="182"/>
      <c r="O284" s="182"/>
      <c r="P284" s="182"/>
      <c r="Q284" s="182"/>
      <c r="R284" s="182"/>
      <c r="S284" s="182"/>
      <c r="T284" s="183"/>
      <c r="AT284" s="179" t="s">
        <v>133</v>
      </c>
      <c r="AU284" s="179" t="s">
        <v>82</v>
      </c>
      <c r="AV284" s="176" t="s">
        <v>80</v>
      </c>
      <c r="AW284" s="176" t="s">
        <v>29</v>
      </c>
      <c r="AX284" s="176" t="s">
        <v>72</v>
      </c>
      <c r="AY284" s="179" t="s">
        <v>124</v>
      </c>
    </row>
    <row r="285" s="184" customFormat="true" ht="12.8" hidden="false" customHeight="false" outlineLevel="0" collapsed="false">
      <c r="B285" s="185"/>
      <c r="D285" s="178" t="s">
        <v>133</v>
      </c>
      <c r="E285" s="186"/>
      <c r="F285" s="187" t="s">
        <v>407</v>
      </c>
      <c r="H285" s="188" t="n">
        <v>8.146</v>
      </c>
      <c r="L285" s="185"/>
      <c r="M285" s="189"/>
      <c r="N285" s="190"/>
      <c r="O285" s="190"/>
      <c r="P285" s="190"/>
      <c r="Q285" s="190"/>
      <c r="R285" s="190"/>
      <c r="S285" s="190"/>
      <c r="T285" s="191"/>
      <c r="AT285" s="186" t="s">
        <v>133</v>
      </c>
      <c r="AU285" s="186" t="s">
        <v>82</v>
      </c>
      <c r="AV285" s="184" t="s">
        <v>82</v>
      </c>
      <c r="AW285" s="184" t="s">
        <v>29</v>
      </c>
      <c r="AX285" s="184" t="s">
        <v>72</v>
      </c>
      <c r="AY285" s="186" t="s">
        <v>124</v>
      </c>
    </row>
    <row r="286" s="176" customFormat="true" ht="12.8" hidden="false" customHeight="false" outlineLevel="0" collapsed="false">
      <c r="B286" s="177"/>
      <c r="D286" s="178" t="s">
        <v>133</v>
      </c>
      <c r="E286" s="179"/>
      <c r="F286" s="180" t="s">
        <v>400</v>
      </c>
      <c r="H286" s="179"/>
      <c r="L286" s="177"/>
      <c r="M286" s="181"/>
      <c r="N286" s="182"/>
      <c r="O286" s="182"/>
      <c r="P286" s="182"/>
      <c r="Q286" s="182"/>
      <c r="R286" s="182"/>
      <c r="S286" s="182"/>
      <c r="T286" s="183"/>
      <c r="AT286" s="179" t="s">
        <v>133</v>
      </c>
      <c r="AU286" s="179" t="s">
        <v>82</v>
      </c>
      <c r="AV286" s="176" t="s">
        <v>80</v>
      </c>
      <c r="AW286" s="176" t="s">
        <v>29</v>
      </c>
      <c r="AX286" s="176" t="s">
        <v>72</v>
      </c>
      <c r="AY286" s="179" t="s">
        <v>124</v>
      </c>
    </row>
    <row r="287" s="184" customFormat="true" ht="12.8" hidden="false" customHeight="false" outlineLevel="0" collapsed="false">
      <c r="B287" s="185"/>
      <c r="D287" s="178" t="s">
        <v>133</v>
      </c>
      <c r="E287" s="186"/>
      <c r="F287" s="187" t="s">
        <v>408</v>
      </c>
      <c r="H287" s="188" t="n">
        <v>-0.091</v>
      </c>
      <c r="L287" s="185"/>
      <c r="M287" s="189"/>
      <c r="N287" s="190"/>
      <c r="O287" s="190"/>
      <c r="P287" s="190"/>
      <c r="Q287" s="190"/>
      <c r="R287" s="190"/>
      <c r="S287" s="190"/>
      <c r="T287" s="191"/>
      <c r="AT287" s="186" t="s">
        <v>133</v>
      </c>
      <c r="AU287" s="186" t="s">
        <v>82</v>
      </c>
      <c r="AV287" s="184" t="s">
        <v>82</v>
      </c>
      <c r="AW287" s="184" t="s">
        <v>29</v>
      </c>
      <c r="AX287" s="184" t="s">
        <v>72</v>
      </c>
      <c r="AY287" s="186" t="s">
        <v>124</v>
      </c>
    </row>
    <row r="288" s="215" customFormat="true" ht="12.8" hidden="false" customHeight="false" outlineLevel="0" collapsed="false">
      <c r="B288" s="216"/>
      <c r="D288" s="178" t="s">
        <v>133</v>
      </c>
      <c r="E288" s="217"/>
      <c r="F288" s="218" t="s">
        <v>392</v>
      </c>
      <c r="H288" s="219" t="n">
        <v>8.055</v>
      </c>
      <c r="L288" s="216"/>
      <c r="M288" s="220"/>
      <c r="N288" s="221"/>
      <c r="O288" s="221"/>
      <c r="P288" s="221"/>
      <c r="Q288" s="221"/>
      <c r="R288" s="221"/>
      <c r="S288" s="221"/>
      <c r="T288" s="222"/>
      <c r="AT288" s="217" t="s">
        <v>133</v>
      </c>
      <c r="AU288" s="217" t="s">
        <v>82</v>
      </c>
      <c r="AV288" s="215" t="s">
        <v>142</v>
      </c>
      <c r="AW288" s="215" t="s">
        <v>29</v>
      </c>
      <c r="AX288" s="215" t="s">
        <v>72</v>
      </c>
      <c r="AY288" s="217" t="s">
        <v>124</v>
      </c>
    </row>
    <row r="289" s="176" customFormat="true" ht="12.8" hidden="false" customHeight="false" outlineLevel="0" collapsed="false">
      <c r="B289" s="177"/>
      <c r="D289" s="178" t="s">
        <v>133</v>
      </c>
      <c r="E289" s="179"/>
      <c r="F289" s="180" t="s">
        <v>360</v>
      </c>
      <c r="H289" s="179"/>
      <c r="L289" s="177"/>
      <c r="M289" s="181"/>
      <c r="N289" s="182"/>
      <c r="O289" s="182"/>
      <c r="P289" s="182"/>
      <c r="Q289" s="182"/>
      <c r="R289" s="182"/>
      <c r="S289" s="182"/>
      <c r="T289" s="183"/>
      <c r="AT289" s="179" t="s">
        <v>133</v>
      </c>
      <c r="AU289" s="179" t="s">
        <v>82</v>
      </c>
      <c r="AV289" s="176" t="s">
        <v>80</v>
      </c>
      <c r="AW289" s="176" t="s">
        <v>29</v>
      </c>
      <c r="AX289" s="176" t="s">
        <v>72</v>
      </c>
      <c r="AY289" s="179" t="s">
        <v>124</v>
      </c>
    </row>
    <row r="290" s="176" customFormat="true" ht="12.8" hidden="false" customHeight="false" outlineLevel="0" collapsed="false">
      <c r="B290" s="177"/>
      <c r="D290" s="178" t="s">
        <v>133</v>
      </c>
      <c r="E290" s="179"/>
      <c r="F290" s="180" t="s">
        <v>406</v>
      </c>
      <c r="H290" s="179"/>
      <c r="L290" s="177"/>
      <c r="M290" s="181"/>
      <c r="N290" s="182"/>
      <c r="O290" s="182"/>
      <c r="P290" s="182"/>
      <c r="Q290" s="182"/>
      <c r="R290" s="182"/>
      <c r="S290" s="182"/>
      <c r="T290" s="183"/>
      <c r="AT290" s="179" t="s">
        <v>133</v>
      </c>
      <c r="AU290" s="179" t="s">
        <v>82</v>
      </c>
      <c r="AV290" s="176" t="s">
        <v>80</v>
      </c>
      <c r="AW290" s="176" t="s">
        <v>29</v>
      </c>
      <c r="AX290" s="176" t="s">
        <v>72</v>
      </c>
      <c r="AY290" s="179" t="s">
        <v>124</v>
      </c>
    </row>
    <row r="291" s="184" customFormat="true" ht="12.8" hidden="false" customHeight="false" outlineLevel="0" collapsed="false">
      <c r="B291" s="185"/>
      <c r="D291" s="178" t="s">
        <v>133</v>
      </c>
      <c r="E291" s="186"/>
      <c r="F291" s="187" t="s">
        <v>409</v>
      </c>
      <c r="H291" s="188" t="n">
        <v>8.026</v>
      </c>
      <c r="L291" s="185"/>
      <c r="M291" s="189"/>
      <c r="N291" s="190"/>
      <c r="O291" s="190"/>
      <c r="P291" s="190"/>
      <c r="Q291" s="190"/>
      <c r="R291" s="190"/>
      <c r="S291" s="190"/>
      <c r="T291" s="191"/>
      <c r="AT291" s="186" t="s">
        <v>133</v>
      </c>
      <c r="AU291" s="186" t="s">
        <v>82</v>
      </c>
      <c r="AV291" s="184" t="s">
        <v>82</v>
      </c>
      <c r="AW291" s="184" t="s">
        <v>29</v>
      </c>
      <c r="AX291" s="184" t="s">
        <v>72</v>
      </c>
      <c r="AY291" s="186" t="s">
        <v>124</v>
      </c>
    </row>
    <row r="292" s="197" customFormat="true" ht="12.8" hidden="false" customHeight="false" outlineLevel="0" collapsed="false">
      <c r="B292" s="198"/>
      <c r="D292" s="178" t="s">
        <v>133</v>
      </c>
      <c r="E292" s="199"/>
      <c r="F292" s="200" t="s">
        <v>234</v>
      </c>
      <c r="H292" s="201" t="n">
        <v>78.039</v>
      </c>
      <c r="L292" s="198"/>
      <c r="M292" s="202"/>
      <c r="N292" s="203"/>
      <c r="O292" s="203"/>
      <c r="P292" s="203"/>
      <c r="Q292" s="203"/>
      <c r="R292" s="203"/>
      <c r="S292" s="203"/>
      <c r="T292" s="204"/>
      <c r="AT292" s="199" t="s">
        <v>133</v>
      </c>
      <c r="AU292" s="199" t="s">
        <v>82</v>
      </c>
      <c r="AV292" s="197" t="s">
        <v>131</v>
      </c>
      <c r="AW292" s="197" t="s">
        <v>29</v>
      </c>
      <c r="AX292" s="197" t="s">
        <v>80</v>
      </c>
      <c r="AY292" s="199" t="s">
        <v>124</v>
      </c>
    </row>
    <row r="293" s="22" customFormat="true" ht="21.75" hidden="false" customHeight="true" outlineLevel="0" collapsed="false">
      <c r="A293" s="17"/>
      <c r="B293" s="162"/>
      <c r="C293" s="163" t="s">
        <v>410</v>
      </c>
      <c r="D293" s="163" t="s">
        <v>127</v>
      </c>
      <c r="E293" s="164" t="s">
        <v>411</v>
      </c>
      <c r="F293" s="165" t="s">
        <v>412</v>
      </c>
      <c r="G293" s="166" t="s">
        <v>256</v>
      </c>
      <c r="H293" s="167" t="n">
        <v>607.017</v>
      </c>
      <c r="I293" s="168"/>
      <c r="J293" s="168" t="n">
        <f aca="false">ROUND(I293*H293,2)</f>
        <v>0</v>
      </c>
      <c r="K293" s="169"/>
      <c r="L293" s="18"/>
      <c r="M293" s="170"/>
      <c r="N293" s="171" t="s">
        <v>37</v>
      </c>
      <c r="O293" s="172" t="n">
        <v>0.499</v>
      </c>
      <c r="P293" s="172" t="n">
        <f aca="false">O293*H293</f>
        <v>302.901483</v>
      </c>
      <c r="Q293" s="172" t="n">
        <v>0.00275</v>
      </c>
      <c r="R293" s="172" t="n">
        <f aca="false">Q293*H293</f>
        <v>1.66929675</v>
      </c>
      <c r="S293" s="172" t="n">
        <v>0</v>
      </c>
      <c r="T293" s="173" t="n">
        <f aca="false">S293*H293</f>
        <v>0</v>
      </c>
      <c r="U293" s="17"/>
      <c r="V293" s="17"/>
      <c r="W293" s="17"/>
      <c r="X293" s="17"/>
      <c r="Y293" s="17"/>
      <c r="Z293" s="17"/>
      <c r="AA293" s="17"/>
      <c r="AB293" s="17"/>
      <c r="AC293" s="17"/>
      <c r="AD293" s="17"/>
      <c r="AE293" s="17"/>
      <c r="AR293" s="174" t="s">
        <v>131</v>
      </c>
      <c r="AT293" s="174" t="s">
        <v>127</v>
      </c>
      <c r="AU293" s="174" t="s">
        <v>82</v>
      </c>
      <c r="AY293" s="3" t="s">
        <v>124</v>
      </c>
      <c r="BE293" s="175" t="n">
        <f aca="false">IF(N293="základní",J293,0)</f>
        <v>0</v>
      </c>
      <c r="BF293" s="175" t="n">
        <f aca="false">IF(N293="snížená",J293,0)</f>
        <v>0</v>
      </c>
      <c r="BG293" s="175" t="n">
        <f aca="false">IF(N293="zákl. přenesená",J293,0)</f>
        <v>0</v>
      </c>
      <c r="BH293" s="175" t="n">
        <f aca="false">IF(N293="sníž. přenesená",J293,0)</f>
        <v>0</v>
      </c>
      <c r="BI293" s="175" t="n">
        <f aca="false">IF(N293="nulová",J293,0)</f>
        <v>0</v>
      </c>
      <c r="BJ293" s="3" t="s">
        <v>80</v>
      </c>
      <c r="BK293" s="175" t="n">
        <f aca="false">ROUND(I293*H293,2)</f>
        <v>0</v>
      </c>
      <c r="BL293" s="3" t="s">
        <v>131</v>
      </c>
      <c r="BM293" s="174" t="s">
        <v>413</v>
      </c>
    </row>
    <row r="294" s="176" customFormat="true" ht="12.8" hidden="false" customHeight="false" outlineLevel="0" collapsed="false">
      <c r="B294" s="177"/>
      <c r="D294" s="178" t="s">
        <v>133</v>
      </c>
      <c r="E294" s="179"/>
      <c r="F294" s="180" t="s">
        <v>388</v>
      </c>
      <c r="H294" s="179"/>
      <c r="L294" s="177"/>
      <c r="M294" s="181"/>
      <c r="N294" s="182"/>
      <c r="O294" s="182"/>
      <c r="P294" s="182"/>
      <c r="Q294" s="182"/>
      <c r="R294" s="182"/>
      <c r="S294" s="182"/>
      <c r="T294" s="183"/>
      <c r="AT294" s="179" t="s">
        <v>133</v>
      </c>
      <c r="AU294" s="179" t="s">
        <v>82</v>
      </c>
      <c r="AV294" s="176" t="s">
        <v>80</v>
      </c>
      <c r="AW294" s="176" t="s">
        <v>29</v>
      </c>
      <c r="AX294" s="176" t="s">
        <v>72</v>
      </c>
      <c r="AY294" s="179" t="s">
        <v>124</v>
      </c>
    </row>
    <row r="295" s="184" customFormat="true" ht="12.8" hidden="false" customHeight="false" outlineLevel="0" collapsed="false">
      <c r="B295" s="185"/>
      <c r="D295" s="178" t="s">
        <v>133</v>
      </c>
      <c r="E295" s="186"/>
      <c r="F295" s="187" t="s">
        <v>414</v>
      </c>
      <c r="H295" s="188" t="n">
        <v>31.465</v>
      </c>
      <c r="L295" s="185"/>
      <c r="M295" s="189"/>
      <c r="N295" s="190"/>
      <c r="O295" s="190"/>
      <c r="P295" s="190"/>
      <c r="Q295" s="190"/>
      <c r="R295" s="190"/>
      <c r="S295" s="190"/>
      <c r="T295" s="191"/>
      <c r="AT295" s="186" t="s">
        <v>133</v>
      </c>
      <c r="AU295" s="186" t="s">
        <v>82</v>
      </c>
      <c r="AV295" s="184" t="s">
        <v>82</v>
      </c>
      <c r="AW295" s="184" t="s">
        <v>29</v>
      </c>
      <c r="AX295" s="184" t="s">
        <v>72</v>
      </c>
      <c r="AY295" s="186" t="s">
        <v>124</v>
      </c>
    </row>
    <row r="296" s="176" customFormat="true" ht="12.8" hidden="false" customHeight="false" outlineLevel="0" collapsed="false">
      <c r="B296" s="177"/>
      <c r="D296" s="178" t="s">
        <v>133</v>
      </c>
      <c r="E296" s="179"/>
      <c r="F296" s="180" t="s">
        <v>390</v>
      </c>
      <c r="H296" s="179"/>
      <c r="L296" s="177"/>
      <c r="M296" s="181"/>
      <c r="N296" s="182"/>
      <c r="O296" s="182"/>
      <c r="P296" s="182"/>
      <c r="Q296" s="182"/>
      <c r="R296" s="182"/>
      <c r="S296" s="182"/>
      <c r="T296" s="183"/>
      <c r="AT296" s="179" t="s">
        <v>133</v>
      </c>
      <c r="AU296" s="179" t="s">
        <v>82</v>
      </c>
      <c r="AV296" s="176" t="s">
        <v>80</v>
      </c>
      <c r="AW296" s="176" t="s">
        <v>29</v>
      </c>
      <c r="AX296" s="176" t="s">
        <v>72</v>
      </c>
      <c r="AY296" s="179" t="s">
        <v>124</v>
      </c>
    </row>
    <row r="297" s="184" customFormat="true" ht="12.8" hidden="false" customHeight="false" outlineLevel="0" collapsed="false">
      <c r="B297" s="185"/>
      <c r="D297" s="178" t="s">
        <v>133</v>
      </c>
      <c r="E297" s="186"/>
      <c r="F297" s="187" t="s">
        <v>415</v>
      </c>
      <c r="H297" s="188" t="n">
        <v>29.61</v>
      </c>
      <c r="L297" s="185"/>
      <c r="M297" s="189"/>
      <c r="N297" s="190"/>
      <c r="O297" s="190"/>
      <c r="P297" s="190"/>
      <c r="Q297" s="190"/>
      <c r="R297" s="190"/>
      <c r="S297" s="190"/>
      <c r="T297" s="191"/>
      <c r="AT297" s="186" t="s">
        <v>133</v>
      </c>
      <c r="AU297" s="186" t="s">
        <v>82</v>
      </c>
      <c r="AV297" s="184" t="s">
        <v>82</v>
      </c>
      <c r="AW297" s="184" t="s">
        <v>29</v>
      </c>
      <c r="AX297" s="184" t="s">
        <v>72</v>
      </c>
      <c r="AY297" s="186" t="s">
        <v>124</v>
      </c>
    </row>
    <row r="298" s="215" customFormat="true" ht="12.8" hidden="false" customHeight="false" outlineLevel="0" collapsed="false">
      <c r="B298" s="216"/>
      <c r="D298" s="178" t="s">
        <v>133</v>
      </c>
      <c r="E298" s="217"/>
      <c r="F298" s="218" t="s">
        <v>392</v>
      </c>
      <c r="H298" s="219" t="n">
        <v>61.075</v>
      </c>
      <c r="L298" s="216"/>
      <c r="M298" s="220"/>
      <c r="N298" s="221"/>
      <c r="O298" s="221"/>
      <c r="P298" s="221"/>
      <c r="Q298" s="221"/>
      <c r="R298" s="221"/>
      <c r="S298" s="221"/>
      <c r="T298" s="222"/>
      <c r="AT298" s="217" t="s">
        <v>133</v>
      </c>
      <c r="AU298" s="217" t="s">
        <v>82</v>
      </c>
      <c r="AV298" s="215" t="s">
        <v>142</v>
      </c>
      <c r="AW298" s="215" t="s">
        <v>29</v>
      </c>
      <c r="AX298" s="215" t="s">
        <v>72</v>
      </c>
      <c r="AY298" s="217" t="s">
        <v>124</v>
      </c>
    </row>
    <row r="299" s="176" customFormat="true" ht="12.8" hidden="false" customHeight="false" outlineLevel="0" collapsed="false">
      <c r="B299" s="177"/>
      <c r="D299" s="178" t="s">
        <v>133</v>
      </c>
      <c r="E299" s="179"/>
      <c r="F299" s="180" t="s">
        <v>393</v>
      </c>
      <c r="H299" s="179"/>
      <c r="L299" s="177"/>
      <c r="M299" s="181"/>
      <c r="N299" s="182"/>
      <c r="O299" s="182"/>
      <c r="P299" s="182"/>
      <c r="Q299" s="182"/>
      <c r="R299" s="182"/>
      <c r="S299" s="182"/>
      <c r="T299" s="183"/>
      <c r="AT299" s="179" t="s">
        <v>133</v>
      </c>
      <c r="AU299" s="179" t="s">
        <v>82</v>
      </c>
      <c r="AV299" s="176" t="s">
        <v>80</v>
      </c>
      <c r="AW299" s="176" t="s">
        <v>29</v>
      </c>
      <c r="AX299" s="176" t="s">
        <v>72</v>
      </c>
      <c r="AY299" s="179" t="s">
        <v>124</v>
      </c>
    </row>
    <row r="300" s="176" customFormat="true" ht="12.8" hidden="false" customHeight="false" outlineLevel="0" collapsed="false">
      <c r="B300" s="177"/>
      <c r="D300" s="178" t="s">
        <v>133</v>
      </c>
      <c r="E300" s="179"/>
      <c r="F300" s="180" t="s">
        <v>394</v>
      </c>
      <c r="H300" s="179"/>
      <c r="L300" s="177"/>
      <c r="M300" s="181"/>
      <c r="N300" s="182"/>
      <c r="O300" s="182"/>
      <c r="P300" s="182"/>
      <c r="Q300" s="182"/>
      <c r="R300" s="182"/>
      <c r="S300" s="182"/>
      <c r="T300" s="183"/>
      <c r="AT300" s="179" t="s">
        <v>133</v>
      </c>
      <c r="AU300" s="179" t="s">
        <v>82</v>
      </c>
      <c r="AV300" s="176" t="s">
        <v>80</v>
      </c>
      <c r="AW300" s="176" t="s">
        <v>29</v>
      </c>
      <c r="AX300" s="176" t="s">
        <v>72</v>
      </c>
      <c r="AY300" s="179" t="s">
        <v>124</v>
      </c>
    </row>
    <row r="301" s="184" customFormat="true" ht="12.8" hidden="false" customHeight="false" outlineLevel="0" collapsed="false">
      <c r="B301" s="185"/>
      <c r="D301" s="178" t="s">
        <v>133</v>
      </c>
      <c r="E301" s="186"/>
      <c r="F301" s="187" t="s">
        <v>416</v>
      </c>
      <c r="H301" s="188" t="n">
        <v>128.913</v>
      </c>
      <c r="L301" s="185"/>
      <c r="M301" s="189"/>
      <c r="N301" s="190"/>
      <c r="O301" s="190"/>
      <c r="P301" s="190"/>
      <c r="Q301" s="190"/>
      <c r="R301" s="190"/>
      <c r="S301" s="190"/>
      <c r="T301" s="191"/>
      <c r="AT301" s="186" t="s">
        <v>133</v>
      </c>
      <c r="AU301" s="186" t="s">
        <v>82</v>
      </c>
      <c r="AV301" s="184" t="s">
        <v>82</v>
      </c>
      <c r="AW301" s="184" t="s">
        <v>29</v>
      </c>
      <c r="AX301" s="184" t="s">
        <v>72</v>
      </c>
      <c r="AY301" s="186" t="s">
        <v>124</v>
      </c>
    </row>
    <row r="302" s="176" customFormat="true" ht="12.8" hidden="false" customHeight="false" outlineLevel="0" collapsed="false">
      <c r="B302" s="177"/>
      <c r="D302" s="178" t="s">
        <v>133</v>
      </c>
      <c r="E302" s="179"/>
      <c r="F302" s="180" t="s">
        <v>417</v>
      </c>
      <c r="H302" s="179"/>
      <c r="L302" s="177"/>
      <c r="M302" s="181"/>
      <c r="N302" s="182"/>
      <c r="O302" s="182"/>
      <c r="P302" s="182"/>
      <c r="Q302" s="182"/>
      <c r="R302" s="182"/>
      <c r="S302" s="182"/>
      <c r="T302" s="183"/>
      <c r="AT302" s="179" t="s">
        <v>133</v>
      </c>
      <c r="AU302" s="179" t="s">
        <v>82</v>
      </c>
      <c r="AV302" s="176" t="s">
        <v>80</v>
      </c>
      <c r="AW302" s="176" t="s">
        <v>29</v>
      </c>
      <c r="AX302" s="176" t="s">
        <v>72</v>
      </c>
      <c r="AY302" s="179" t="s">
        <v>124</v>
      </c>
    </row>
    <row r="303" s="184" customFormat="true" ht="12.8" hidden="false" customHeight="false" outlineLevel="0" collapsed="false">
      <c r="B303" s="185"/>
      <c r="D303" s="178" t="s">
        <v>133</v>
      </c>
      <c r="E303" s="186"/>
      <c r="F303" s="187" t="s">
        <v>418</v>
      </c>
      <c r="H303" s="188" t="n">
        <v>-3.133</v>
      </c>
      <c r="L303" s="185"/>
      <c r="M303" s="189"/>
      <c r="N303" s="190"/>
      <c r="O303" s="190"/>
      <c r="P303" s="190"/>
      <c r="Q303" s="190"/>
      <c r="R303" s="190"/>
      <c r="S303" s="190"/>
      <c r="T303" s="191"/>
      <c r="AT303" s="186" t="s">
        <v>133</v>
      </c>
      <c r="AU303" s="186" t="s">
        <v>82</v>
      </c>
      <c r="AV303" s="184" t="s">
        <v>82</v>
      </c>
      <c r="AW303" s="184" t="s">
        <v>29</v>
      </c>
      <c r="AX303" s="184" t="s">
        <v>72</v>
      </c>
      <c r="AY303" s="186" t="s">
        <v>124</v>
      </c>
    </row>
    <row r="304" s="215" customFormat="true" ht="12.8" hidden="false" customHeight="false" outlineLevel="0" collapsed="false">
      <c r="B304" s="216"/>
      <c r="D304" s="178" t="s">
        <v>133</v>
      </c>
      <c r="E304" s="217"/>
      <c r="F304" s="218" t="s">
        <v>392</v>
      </c>
      <c r="H304" s="219" t="n">
        <v>125.78</v>
      </c>
      <c r="L304" s="216"/>
      <c r="M304" s="220"/>
      <c r="N304" s="221"/>
      <c r="O304" s="221"/>
      <c r="P304" s="221"/>
      <c r="Q304" s="221"/>
      <c r="R304" s="221"/>
      <c r="S304" s="221"/>
      <c r="T304" s="222"/>
      <c r="AT304" s="217" t="s">
        <v>133</v>
      </c>
      <c r="AU304" s="217" t="s">
        <v>82</v>
      </c>
      <c r="AV304" s="215" t="s">
        <v>142</v>
      </c>
      <c r="AW304" s="215" t="s">
        <v>29</v>
      </c>
      <c r="AX304" s="215" t="s">
        <v>72</v>
      </c>
      <c r="AY304" s="217" t="s">
        <v>124</v>
      </c>
    </row>
    <row r="305" s="176" customFormat="true" ht="12.8" hidden="false" customHeight="false" outlineLevel="0" collapsed="false">
      <c r="B305" s="177"/>
      <c r="D305" s="178" t="s">
        <v>133</v>
      </c>
      <c r="E305" s="179"/>
      <c r="F305" s="180" t="s">
        <v>398</v>
      </c>
      <c r="H305" s="179"/>
      <c r="L305" s="177"/>
      <c r="M305" s="181"/>
      <c r="N305" s="182"/>
      <c r="O305" s="182"/>
      <c r="P305" s="182"/>
      <c r="Q305" s="182"/>
      <c r="R305" s="182"/>
      <c r="S305" s="182"/>
      <c r="T305" s="183"/>
      <c r="AT305" s="179" t="s">
        <v>133</v>
      </c>
      <c r="AU305" s="179" t="s">
        <v>82</v>
      </c>
      <c r="AV305" s="176" t="s">
        <v>80</v>
      </c>
      <c r="AW305" s="176" t="s">
        <v>29</v>
      </c>
      <c r="AX305" s="176" t="s">
        <v>72</v>
      </c>
      <c r="AY305" s="179" t="s">
        <v>124</v>
      </c>
    </row>
    <row r="306" s="184" customFormat="true" ht="12.8" hidden="false" customHeight="false" outlineLevel="0" collapsed="false">
      <c r="B306" s="185"/>
      <c r="D306" s="178" t="s">
        <v>133</v>
      </c>
      <c r="E306" s="186"/>
      <c r="F306" s="187" t="s">
        <v>419</v>
      </c>
      <c r="H306" s="188" t="n">
        <v>113.703</v>
      </c>
      <c r="L306" s="185"/>
      <c r="M306" s="189"/>
      <c r="N306" s="190"/>
      <c r="O306" s="190"/>
      <c r="P306" s="190"/>
      <c r="Q306" s="190"/>
      <c r="R306" s="190"/>
      <c r="S306" s="190"/>
      <c r="T306" s="191"/>
      <c r="AT306" s="186" t="s">
        <v>133</v>
      </c>
      <c r="AU306" s="186" t="s">
        <v>82</v>
      </c>
      <c r="AV306" s="184" t="s">
        <v>82</v>
      </c>
      <c r="AW306" s="184" t="s">
        <v>29</v>
      </c>
      <c r="AX306" s="184" t="s">
        <v>72</v>
      </c>
      <c r="AY306" s="186" t="s">
        <v>124</v>
      </c>
    </row>
    <row r="307" s="176" customFormat="true" ht="12.8" hidden="false" customHeight="false" outlineLevel="0" collapsed="false">
      <c r="B307" s="177"/>
      <c r="D307" s="178" t="s">
        <v>133</v>
      </c>
      <c r="E307" s="179"/>
      <c r="F307" s="180" t="s">
        <v>400</v>
      </c>
      <c r="H307" s="179"/>
      <c r="L307" s="177"/>
      <c r="M307" s="181"/>
      <c r="N307" s="182"/>
      <c r="O307" s="182"/>
      <c r="P307" s="182"/>
      <c r="Q307" s="182"/>
      <c r="R307" s="182"/>
      <c r="S307" s="182"/>
      <c r="T307" s="183"/>
      <c r="AT307" s="179" t="s">
        <v>133</v>
      </c>
      <c r="AU307" s="179" t="s">
        <v>82</v>
      </c>
      <c r="AV307" s="176" t="s">
        <v>80</v>
      </c>
      <c r="AW307" s="176" t="s">
        <v>29</v>
      </c>
      <c r="AX307" s="176" t="s">
        <v>72</v>
      </c>
      <c r="AY307" s="179" t="s">
        <v>124</v>
      </c>
    </row>
    <row r="308" s="184" customFormat="true" ht="12.8" hidden="false" customHeight="false" outlineLevel="0" collapsed="false">
      <c r="B308" s="185"/>
      <c r="D308" s="178" t="s">
        <v>133</v>
      </c>
      <c r="E308" s="186"/>
      <c r="F308" s="187" t="s">
        <v>420</v>
      </c>
      <c r="H308" s="188" t="n">
        <v>-0.989</v>
      </c>
      <c r="L308" s="185"/>
      <c r="M308" s="189"/>
      <c r="N308" s="190"/>
      <c r="O308" s="190"/>
      <c r="P308" s="190"/>
      <c r="Q308" s="190"/>
      <c r="R308" s="190"/>
      <c r="S308" s="190"/>
      <c r="T308" s="191"/>
      <c r="AT308" s="186" t="s">
        <v>133</v>
      </c>
      <c r="AU308" s="186" t="s">
        <v>82</v>
      </c>
      <c r="AV308" s="184" t="s">
        <v>82</v>
      </c>
      <c r="AW308" s="184" t="s">
        <v>29</v>
      </c>
      <c r="AX308" s="184" t="s">
        <v>72</v>
      </c>
      <c r="AY308" s="186" t="s">
        <v>124</v>
      </c>
    </row>
    <row r="309" s="215" customFormat="true" ht="12.8" hidden="false" customHeight="false" outlineLevel="0" collapsed="false">
      <c r="B309" s="216"/>
      <c r="D309" s="178" t="s">
        <v>133</v>
      </c>
      <c r="E309" s="217"/>
      <c r="F309" s="218" t="s">
        <v>392</v>
      </c>
      <c r="H309" s="219" t="n">
        <v>112.714</v>
      </c>
      <c r="L309" s="216"/>
      <c r="M309" s="220"/>
      <c r="N309" s="221"/>
      <c r="O309" s="221"/>
      <c r="P309" s="221"/>
      <c r="Q309" s="221"/>
      <c r="R309" s="221"/>
      <c r="S309" s="221"/>
      <c r="T309" s="222"/>
      <c r="AT309" s="217" t="s">
        <v>133</v>
      </c>
      <c r="AU309" s="217" t="s">
        <v>82</v>
      </c>
      <c r="AV309" s="215" t="s">
        <v>142</v>
      </c>
      <c r="AW309" s="215" t="s">
        <v>29</v>
      </c>
      <c r="AX309" s="215" t="s">
        <v>72</v>
      </c>
      <c r="AY309" s="217" t="s">
        <v>124</v>
      </c>
    </row>
    <row r="310" s="176" customFormat="true" ht="12.8" hidden="false" customHeight="false" outlineLevel="0" collapsed="false">
      <c r="B310" s="177"/>
      <c r="D310" s="178" t="s">
        <v>133</v>
      </c>
      <c r="E310" s="179"/>
      <c r="F310" s="180" t="s">
        <v>402</v>
      </c>
      <c r="H310" s="179"/>
      <c r="L310" s="177"/>
      <c r="M310" s="181"/>
      <c r="N310" s="182"/>
      <c r="O310" s="182"/>
      <c r="P310" s="182"/>
      <c r="Q310" s="182"/>
      <c r="R310" s="182"/>
      <c r="S310" s="182"/>
      <c r="T310" s="183"/>
      <c r="AT310" s="179" t="s">
        <v>133</v>
      </c>
      <c r="AU310" s="179" t="s">
        <v>82</v>
      </c>
      <c r="AV310" s="176" t="s">
        <v>80</v>
      </c>
      <c r="AW310" s="176" t="s">
        <v>29</v>
      </c>
      <c r="AX310" s="176" t="s">
        <v>72</v>
      </c>
      <c r="AY310" s="179" t="s">
        <v>124</v>
      </c>
    </row>
    <row r="311" s="184" customFormat="true" ht="12.8" hidden="false" customHeight="false" outlineLevel="0" collapsed="false">
      <c r="B311" s="185"/>
      <c r="D311" s="178" t="s">
        <v>133</v>
      </c>
      <c r="E311" s="186"/>
      <c r="F311" s="187" t="s">
        <v>416</v>
      </c>
      <c r="H311" s="188" t="n">
        <v>128.913</v>
      </c>
      <c r="L311" s="185"/>
      <c r="M311" s="189"/>
      <c r="N311" s="190"/>
      <c r="O311" s="190"/>
      <c r="P311" s="190"/>
      <c r="Q311" s="190"/>
      <c r="R311" s="190"/>
      <c r="S311" s="190"/>
      <c r="T311" s="191"/>
      <c r="AT311" s="186" t="s">
        <v>133</v>
      </c>
      <c r="AU311" s="186" t="s">
        <v>82</v>
      </c>
      <c r="AV311" s="184" t="s">
        <v>82</v>
      </c>
      <c r="AW311" s="184" t="s">
        <v>29</v>
      </c>
      <c r="AX311" s="184" t="s">
        <v>72</v>
      </c>
      <c r="AY311" s="186" t="s">
        <v>124</v>
      </c>
    </row>
    <row r="312" s="176" customFormat="true" ht="12.8" hidden="false" customHeight="false" outlineLevel="0" collapsed="false">
      <c r="B312" s="177"/>
      <c r="D312" s="178" t="s">
        <v>133</v>
      </c>
      <c r="E312" s="179"/>
      <c r="F312" s="180" t="s">
        <v>417</v>
      </c>
      <c r="H312" s="179"/>
      <c r="L312" s="177"/>
      <c r="M312" s="181"/>
      <c r="N312" s="182"/>
      <c r="O312" s="182"/>
      <c r="P312" s="182"/>
      <c r="Q312" s="182"/>
      <c r="R312" s="182"/>
      <c r="S312" s="182"/>
      <c r="T312" s="183"/>
      <c r="AT312" s="179" t="s">
        <v>133</v>
      </c>
      <c r="AU312" s="179" t="s">
        <v>82</v>
      </c>
      <c r="AV312" s="176" t="s">
        <v>80</v>
      </c>
      <c r="AW312" s="176" t="s">
        <v>29</v>
      </c>
      <c r="AX312" s="176" t="s">
        <v>72</v>
      </c>
      <c r="AY312" s="179" t="s">
        <v>124</v>
      </c>
    </row>
    <row r="313" s="184" customFormat="true" ht="12.8" hidden="false" customHeight="false" outlineLevel="0" collapsed="false">
      <c r="B313" s="185"/>
      <c r="D313" s="178" t="s">
        <v>133</v>
      </c>
      <c r="E313" s="186"/>
      <c r="F313" s="187" t="s">
        <v>418</v>
      </c>
      <c r="H313" s="188" t="n">
        <v>-3.133</v>
      </c>
      <c r="L313" s="185"/>
      <c r="M313" s="189"/>
      <c r="N313" s="190"/>
      <c r="O313" s="190"/>
      <c r="P313" s="190"/>
      <c r="Q313" s="190"/>
      <c r="R313" s="190"/>
      <c r="S313" s="190"/>
      <c r="T313" s="191"/>
      <c r="AT313" s="186" t="s">
        <v>133</v>
      </c>
      <c r="AU313" s="186" t="s">
        <v>82</v>
      </c>
      <c r="AV313" s="184" t="s">
        <v>82</v>
      </c>
      <c r="AW313" s="184" t="s">
        <v>29</v>
      </c>
      <c r="AX313" s="184" t="s">
        <v>72</v>
      </c>
      <c r="AY313" s="186" t="s">
        <v>124</v>
      </c>
    </row>
    <row r="314" s="215" customFormat="true" ht="12.8" hidden="false" customHeight="false" outlineLevel="0" collapsed="false">
      <c r="B314" s="216"/>
      <c r="D314" s="178" t="s">
        <v>133</v>
      </c>
      <c r="E314" s="217"/>
      <c r="F314" s="218" t="s">
        <v>392</v>
      </c>
      <c r="H314" s="219" t="n">
        <v>125.78</v>
      </c>
      <c r="L314" s="216"/>
      <c r="M314" s="220"/>
      <c r="N314" s="221"/>
      <c r="O314" s="221"/>
      <c r="P314" s="221"/>
      <c r="Q314" s="221"/>
      <c r="R314" s="221"/>
      <c r="S314" s="221"/>
      <c r="T314" s="222"/>
      <c r="AT314" s="217" t="s">
        <v>133</v>
      </c>
      <c r="AU314" s="217" t="s">
        <v>82</v>
      </c>
      <c r="AV314" s="215" t="s">
        <v>142</v>
      </c>
      <c r="AW314" s="215" t="s">
        <v>29</v>
      </c>
      <c r="AX314" s="215" t="s">
        <v>72</v>
      </c>
      <c r="AY314" s="217" t="s">
        <v>124</v>
      </c>
    </row>
    <row r="315" s="176" customFormat="true" ht="12.8" hidden="false" customHeight="false" outlineLevel="0" collapsed="false">
      <c r="B315" s="177"/>
      <c r="D315" s="178" t="s">
        <v>133</v>
      </c>
      <c r="E315" s="179"/>
      <c r="F315" s="180" t="s">
        <v>403</v>
      </c>
      <c r="H315" s="179"/>
      <c r="L315" s="177"/>
      <c r="M315" s="181"/>
      <c r="N315" s="182"/>
      <c r="O315" s="182"/>
      <c r="P315" s="182"/>
      <c r="Q315" s="182"/>
      <c r="R315" s="182"/>
      <c r="S315" s="182"/>
      <c r="T315" s="183"/>
      <c r="AT315" s="179" t="s">
        <v>133</v>
      </c>
      <c r="AU315" s="179" t="s">
        <v>82</v>
      </c>
      <c r="AV315" s="176" t="s">
        <v>80</v>
      </c>
      <c r="AW315" s="176" t="s">
        <v>29</v>
      </c>
      <c r="AX315" s="176" t="s">
        <v>72</v>
      </c>
      <c r="AY315" s="179" t="s">
        <v>124</v>
      </c>
    </row>
    <row r="316" s="184" customFormat="true" ht="12.8" hidden="false" customHeight="false" outlineLevel="0" collapsed="false">
      <c r="B316" s="185"/>
      <c r="D316" s="178" t="s">
        <v>133</v>
      </c>
      <c r="E316" s="186"/>
      <c r="F316" s="187" t="s">
        <v>421</v>
      </c>
      <c r="H316" s="188" t="n">
        <v>132.631</v>
      </c>
      <c r="L316" s="185"/>
      <c r="M316" s="189"/>
      <c r="N316" s="190"/>
      <c r="O316" s="190"/>
      <c r="P316" s="190"/>
      <c r="Q316" s="190"/>
      <c r="R316" s="190"/>
      <c r="S316" s="190"/>
      <c r="T316" s="191"/>
      <c r="AT316" s="186" t="s">
        <v>133</v>
      </c>
      <c r="AU316" s="186" t="s">
        <v>82</v>
      </c>
      <c r="AV316" s="184" t="s">
        <v>82</v>
      </c>
      <c r="AW316" s="184" t="s">
        <v>29</v>
      </c>
      <c r="AX316" s="184" t="s">
        <v>72</v>
      </c>
      <c r="AY316" s="186" t="s">
        <v>124</v>
      </c>
    </row>
    <row r="317" s="176" customFormat="true" ht="12.8" hidden="false" customHeight="false" outlineLevel="0" collapsed="false">
      <c r="B317" s="177"/>
      <c r="D317" s="178" t="s">
        <v>133</v>
      </c>
      <c r="E317" s="179"/>
      <c r="F317" s="180" t="s">
        <v>417</v>
      </c>
      <c r="H317" s="179"/>
      <c r="L317" s="177"/>
      <c r="M317" s="181"/>
      <c r="N317" s="182"/>
      <c r="O317" s="182"/>
      <c r="P317" s="182"/>
      <c r="Q317" s="182"/>
      <c r="R317" s="182"/>
      <c r="S317" s="182"/>
      <c r="T317" s="183"/>
      <c r="AT317" s="179" t="s">
        <v>133</v>
      </c>
      <c r="AU317" s="179" t="s">
        <v>82</v>
      </c>
      <c r="AV317" s="176" t="s">
        <v>80</v>
      </c>
      <c r="AW317" s="176" t="s">
        <v>29</v>
      </c>
      <c r="AX317" s="176" t="s">
        <v>72</v>
      </c>
      <c r="AY317" s="179" t="s">
        <v>124</v>
      </c>
    </row>
    <row r="318" s="184" customFormat="true" ht="19.7" hidden="false" customHeight="false" outlineLevel="0" collapsed="false">
      <c r="B318" s="185"/>
      <c r="D318" s="178" t="s">
        <v>133</v>
      </c>
      <c r="E318" s="186"/>
      <c r="F318" s="187" t="s">
        <v>422</v>
      </c>
      <c r="H318" s="188" t="n">
        <v>-77.976</v>
      </c>
      <c r="L318" s="185"/>
      <c r="M318" s="189"/>
      <c r="N318" s="190"/>
      <c r="O318" s="190"/>
      <c r="P318" s="190"/>
      <c r="Q318" s="190"/>
      <c r="R318" s="190"/>
      <c r="S318" s="190"/>
      <c r="T318" s="191"/>
      <c r="AT318" s="186" t="s">
        <v>133</v>
      </c>
      <c r="AU318" s="186" t="s">
        <v>82</v>
      </c>
      <c r="AV318" s="184" t="s">
        <v>82</v>
      </c>
      <c r="AW318" s="184" t="s">
        <v>29</v>
      </c>
      <c r="AX318" s="184" t="s">
        <v>72</v>
      </c>
      <c r="AY318" s="186" t="s">
        <v>124</v>
      </c>
    </row>
    <row r="319" s="215" customFormat="true" ht="12.8" hidden="false" customHeight="false" outlineLevel="0" collapsed="false">
      <c r="B319" s="216"/>
      <c r="D319" s="178" t="s">
        <v>133</v>
      </c>
      <c r="E319" s="217"/>
      <c r="F319" s="218" t="s">
        <v>392</v>
      </c>
      <c r="H319" s="219" t="n">
        <v>54.655</v>
      </c>
      <c r="L319" s="216"/>
      <c r="M319" s="220"/>
      <c r="N319" s="221"/>
      <c r="O319" s="221"/>
      <c r="P319" s="221"/>
      <c r="Q319" s="221"/>
      <c r="R319" s="221"/>
      <c r="S319" s="221"/>
      <c r="T319" s="222"/>
      <c r="AT319" s="217" t="s">
        <v>133</v>
      </c>
      <c r="AU319" s="217" t="s">
        <v>82</v>
      </c>
      <c r="AV319" s="215" t="s">
        <v>142</v>
      </c>
      <c r="AW319" s="215" t="s">
        <v>29</v>
      </c>
      <c r="AX319" s="215" t="s">
        <v>72</v>
      </c>
      <c r="AY319" s="217" t="s">
        <v>124</v>
      </c>
    </row>
    <row r="320" s="176" customFormat="true" ht="12.8" hidden="false" customHeight="false" outlineLevel="0" collapsed="false">
      <c r="B320" s="177"/>
      <c r="D320" s="178" t="s">
        <v>133</v>
      </c>
      <c r="E320" s="179"/>
      <c r="F320" s="180" t="s">
        <v>406</v>
      </c>
      <c r="H320" s="179"/>
      <c r="L320" s="177"/>
      <c r="M320" s="181"/>
      <c r="N320" s="182"/>
      <c r="O320" s="182"/>
      <c r="P320" s="182"/>
      <c r="Q320" s="182"/>
      <c r="R320" s="182"/>
      <c r="S320" s="182"/>
      <c r="T320" s="183"/>
      <c r="AT320" s="179" t="s">
        <v>133</v>
      </c>
      <c r="AU320" s="179" t="s">
        <v>82</v>
      </c>
      <c r="AV320" s="176" t="s">
        <v>80</v>
      </c>
      <c r="AW320" s="176" t="s">
        <v>29</v>
      </c>
      <c r="AX320" s="176" t="s">
        <v>72</v>
      </c>
      <c r="AY320" s="179" t="s">
        <v>124</v>
      </c>
    </row>
    <row r="321" s="184" customFormat="true" ht="12.8" hidden="false" customHeight="false" outlineLevel="0" collapsed="false">
      <c r="B321" s="185"/>
      <c r="D321" s="178" t="s">
        <v>133</v>
      </c>
      <c r="E321" s="186"/>
      <c r="F321" s="187" t="s">
        <v>423</v>
      </c>
      <c r="H321" s="188" t="n">
        <v>59.42</v>
      </c>
      <c r="L321" s="185"/>
      <c r="M321" s="189"/>
      <c r="N321" s="190"/>
      <c r="O321" s="190"/>
      <c r="P321" s="190"/>
      <c r="Q321" s="190"/>
      <c r="R321" s="190"/>
      <c r="S321" s="190"/>
      <c r="T321" s="191"/>
      <c r="AT321" s="186" t="s">
        <v>133</v>
      </c>
      <c r="AU321" s="186" t="s">
        <v>82</v>
      </c>
      <c r="AV321" s="184" t="s">
        <v>82</v>
      </c>
      <c r="AW321" s="184" t="s">
        <v>29</v>
      </c>
      <c r="AX321" s="184" t="s">
        <v>72</v>
      </c>
      <c r="AY321" s="186" t="s">
        <v>124</v>
      </c>
    </row>
    <row r="322" s="176" customFormat="true" ht="12.8" hidden="false" customHeight="false" outlineLevel="0" collapsed="false">
      <c r="B322" s="177"/>
      <c r="D322" s="178" t="s">
        <v>133</v>
      </c>
      <c r="E322" s="179"/>
      <c r="F322" s="180" t="s">
        <v>400</v>
      </c>
      <c r="H322" s="179"/>
      <c r="L322" s="177"/>
      <c r="M322" s="181"/>
      <c r="N322" s="182"/>
      <c r="O322" s="182"/>
      <c r="P322" s="182"/>
      <c r="Q322" s="182"/>
      <c r="R322" s="182"/>
      <c r="S322" s="182"/>
      <c r="T322" s="183"/>
      <c r="AT322" s="179" t="s">
        <v>133</v>
      </c>
      <c r="AU322" s="179" t="s">
        <v>82</v>
      </c>
      <c r="AV322" s="176" t="s">
        <v>80</v>
      </c>
      <c r="AW322" s="176" t="s">
        <v>29</v>
      </c>
      <c r="AX322" s="176" t="s">
        <v>72</v>
      </c>
      <c r="AY322" s="179" t="s">
        <v>124</v>
      </c>
    </row>
    <row r="323" s="184" customFormat="true" ht="12.8" hidden="false" customHeight="false" outlineLevel="0" collapsed="false">
      <c r="B323" s="185"/>
      <c r="D323" s="178" t="s">
        <v>133</v>
      </c>
      <c r="E323" s="186"/>
      <c r="F323" s="187" t="s">
        <v>424</v>
      </c>
      <c r="H323" s="188" t="n">
        <v>-0.453</v>
      </c>
      <c r="L323" s="185"/>
      <c r="M323" s="189"/>
      <c r="N323" s="190"/>
      <c r="O323" s="190"/>
      <c r="P323" s="190"/>
      <c r="Q323" s="190"/>
      <c r="R323" s="190"/>
      <c r="S323" s="190"/>
      <c r="T323" s="191"/>
      <c r="AT323" s="186" t="s">
        <v>133</v>
      </c>
      <c r="AU323" s="186" t="s">
        <v>82</v>
      </c>
      <c r="AV323" s="184" t="s">
        <v>82</v>
      </c>
      <c r="AW323" s="184" t="s">
        <v>29</v>
      </c>
      <c r="AX323" s="184" t="s">
        <v>72</v>
      </c>
      <c r="AY323" s="186" t="s">
        <v>124</v>
      </c>
    </row>
    <row r="324" s="215" customFormat="true" ht="12.8" hidden="false" customHeight="false" outlineLevel="0" collapsed="false">
      <c r="B324" s="216"/>
      <c r="D324" s="178" t="s">
        <v>133</v>
      </c>
      <c r="E324" s="217"/>
      <c r="F324" s="218" t="s">
        <v>392</v>
      </c>
      <c r="H324" s="219" t="n">
        <v>58.967</v>
      </c>
      <c r="L324" s="216"/>
      <c r="M324" s="220"/>
      <c r="N324" s="221"/>
      <c r="O324" s="221"/>
      <c r="P324" s="221"/>
      <c r="Q324" s="221"/>
      <c r="R324" s="221"/>
      <c r="S324" s="221"/>
      <c r="T324" s="222"/>
      <c r="AT324" s="217" t="s">
        <v>133</v>
      </c>
      <c r="AU324" s="217" t="s">
        <v>82</v>
      </c>
      <c r="AV324" s="215" t="s">
        <v>142</v>
      </c>
      <c r="AW324" s="215" t="s">
        <v>29</v>
      </c>
      <c r="AX324" s="215" t="s">
        <v>72</v>
      </c>
      <c r="AY324" s="217" t="s">
        <v>124</v>
      </c>
    </row>
    <row r="325" s="176" customFormat="true" ht="12.8" hidden="false" customHeight="false" outlineLevel="0" collapsed="false">
      <c r="B325" s="177"/>
      <c r="D325" s="178" t="s">
        <v>133</v>
      </c>
      <c r="E325" s="179"/>
      <c r="F325" s="180" t="s">
        <v>360</v>
      </c>
      <c r="H325" s="179"/>
      <c r="L325" s="177"/>
      <c r="M325" s="181"/>
      <c r="N325" s="182"/>
      <c r="O325" s="182"/>
      <c r="P325" s="182"/>
      <c r="Q325" s="182"/>
      <c r="R325" s="182"/>
      <c r="S325" s="182"/>
      <c r="T325" s="183"/>
      <c r="AT325" s="179" t="s">
        <v>133</v>
      </c>
      <c r="AU325" s="179" t="s">
        <v>82</v>
      </c>
      <c r="AV325" s="176" t="s">
        <v>80</v>
      </c>
      <c r="AW325" s="176" t="s">
        <v>29</v>
      </c>
      <c r="AX325" s="176" t="s">
        <v>72</v>
      </c>
      <c r="AY325" s="179" t="s">
        <v>124</v>
      </c>
    </row>
    <row r="326" s="176" customFormat="true" ht="12.8" hidden="false" customHeight="false" outlineLevel="0" collapsed="false">
      <c r="B326" s="177"/>
      <c r="D326" s="178" t="s">
        <v>133</v>
      </c>
      <c r="E326" s="179"/>
      <c r="F326" s="180" t="s">
        <v>406</v>
      </c>
      <c r="H326" s="179"/>
      <c r="L326" s="177"/>
      <c r="M326" s="181"/>
      <c r="N326" s="182"/>
      <c r="O326" s="182"/>
      <c r="P326" s="182"/>
      <c r="Q326" s="182"/>
      <c r="R326" s="182"/>
      <c r="S326" s="182"/>
      <c r="T326" s="183"/>
      <c r="AT326" s="179" t="s">
        <v>133</v>
      </c>
      <c r="AU326" s="179" t="s">
        <v>82</v>
      </c>
      <c r="AV326" s="176" t="s">
        <v>80</v>
      </c>
      <c r="AW326" s="176" t="s">
        <v>29</v>
      </c>
      <c r="AX326" s="176" t="s">
        <v>72</v>
      </c>
      <c r="AY326" s="179" t="s">
        <v>124</v>
      </c>
    </row>
    <row r="327" s="184" customFormat="true" ht="12.8" hidden="false" customHeight="false" outlineLevel="0" collapsed="false">
      <c r="B327" s="185"/>
      <c r="D327" s="178" t="s">
        <v>133</v>
      </c>
      <c r="E327" s="186"/>
      <c r="F327" s="187" t="s">
        <v>425</v>
      </c>
      <c r="H327" s="188" t="n">
        <v>68.046</v>
      </c>
      <c r="L327" s="185"/>
      <c r="M327" s="189"/>
      <c r="N327" s="190"/>
      <c r="O327" s="190"/>
      <c r="P327" s="190"/>
      <c r="Q327" s="190"/>
      <c r="R327" s="190"/>
      <c r="S327" s="190"/>
      <c r="T327" s="191"/>
      <c r="AT327" s="186" t="s">
        <v>133</v>
      </c>
      <c r="AU327" s="186" t="s">
        <v>82</v>
      </c>
      <c r="AV327" s="184" t="s">
        <v>82</v>
      </c>
      <c r="AW327" s="184" t="s">
        <v>29</v>
      </c>
      <c r="AX327" s="184" t="s">
        <v>72</v>
      </c>
      <c r="AY327" s="186" t="s">
        <v>124</v>
      </c>
    </row>
    <row r="328" s="197" customFormat="true" ht="12.8" hidden="false" customHeight="false" outlineLevel="0" collapsed="false">
      <c r="B328" s="198"/>
      <c r="D328" s="178" t="s">
        <v>133</v>
      </c>
      <c r="E328" s="199"/>
      <c r="F328" s="200" t="s">
        <v>234</v>
      </c>
      <c r="H328" s="201" t="n">
        <v>607.017</v>
      </c>
      <c r="L328" s="198"/>
      <c r="M328" s="202"/>
      <c r="N328" s="203"/>
      <c r="O328" s="203"/>
      <c r="P328" s="203"/>
      <c r="Q328" s="203"/>
      <c r="R328" s="203"/>
      <c r="S328" s="203"/>
      <c r="T328" s="204"/>
      <c r="AT328" s="199" t="s">
        <v>133</v>
      </c>
      <c r="AU328" s="199" t="s">
        <v>82</v>
      </c>
      <c r="AV328" s="197" t="s">
        <v>131</v>
      </c>
      <c r="AW328" s="197" t="s">
        <v>29</v>
      </c>
      <c r="AX328" s="197" t="s">
        <v>80</v>
      </c>
      <c r="AY328" s="199" t="s">
        <v>124</v>
      </c>
    </row>
    <row r="329" s="22" customFormat="true" ht="21.75" hidden="false" customHeight="true" outlineLevel="0" collapsed="false">
      <c r="A329" s="17"/>
      <c r="B329" s="162"/>
      <c r="C329" s="163" t="s">
        <v>426</v>
      </c>
      <c r="D329" s="163" t="s">
        <v>127</v>
      </c>
      <c r="E329" s="164" t="s">
        <v>427</v>
      </c>
      <c r="F329" s="165" t="s">
        <v>428</v>
      </c>
      <c r="G329" s="166" t="s">
        <v>256</v>
      </c>
      <c r="H329" s="167" t="n">
        <v>607.017</v>
      </c>
      <c r="I329" s="168"/>
      <c r="J329" s="168" t="n">
        <f aca="false">ROUND(I329*H329,2)</f>
        <v>0</v>
      </c>
      <c r="K329" s="169"/>
      <c r="L329" s="18"/>
      <c r="M329" s="170"/>
      <c r="N329" s="171" t="s">
        <v>37</v>
      </c>
      <c r="O329" s="172" t="n">
        <v>0.17</v>
      </c>
      <c r="P329" s="172" t="n">
        <f aca="false">O329*H329</f>
        <v>103.19289</v>
      </c>
      <c r="Q329" s="172" t="n">
        <v>0</v>
      </c>
      <c r="R329" s="172" t="n">
        <f aca="false">Q329*H329</f>
        <v>0</v>
      </c>
      <c r="S329" s="172" t="n">
        <v>0</v>
      </c>
      <c r="T329" s="173" t="n">
        <f aca="false">S329*H329</f>
        <v>0</v>
      </c>
      <c r="U329" s="17"/>
      <c r="V329" s="17"/>
      <c r="W329" s="17"/>
      <c r="X329" s="17"/>
      <c r="Y329" s="17"/>
      <c r="Z329" s="17"/>
      <c r="AA329" s="17"/>
      <c r="AB329" s="17"/>
      <c r="AC329" s="17"/>
      <c r="AD329" s="17"/>
      <c r="AE329" s="17"/>
      <c r="AR329" s="174" t="s">
        <v>131</v>
      </c>
      <c r="AT329" s="174" t="s">
        <v>127</v>
      </c>
      <c r="AU329" s="174" t="s">
        <v>82</v>
      </c>
      <c r="AY329" s="3" t="s">
        <v>124</v>
      </c>
      <c r="BE329" s="175" t="n">
        <f aca="false">IF(N329="základní",J329,0)</f>
        <v>0</v>
      </c>
      <c r="BF329" s="175" t="n">
        <f aca="false">IF(N329="snížená",J329,0)</f>
        <v>0</v>
      </c>
      <c r="BG329" s="175" t="n">
        <f aca="false">IF(N329="zákl. přenesená",J329,0)</f>
        <v>0</v>
      </c>
      <c r="BH329" s="175" t="n">
        <f aca="false">IF(N329="sníž. přenesená",J329,0)</f>
        <v>0</v>
      </c>
      <c r="BI329" s="175" t="n">
        <f aca="false">IF(N329="nulová",J329,0)</f>
        <v>0</v>
      </c>
      <c r="BJ329" s="3" t="s">
        <v>80</v>
      </c>
      <c r="BK329" s="175" t="n">
        <f aca="false">ROUND(I329*H329,2)</f>
        <v>0</v>
      </c>
      <c r="BL329" s="3" t="s">
        <v>131</v>
      </c>
      <c r="BM329" s="174" t="s">
        <v>429</v>
      </c>
    </row>
    <row r="330" s="22" customFormat="true" ht="21.75" hidden="false" customHeight="true" outlineLevel="0" collapsed="false">
      <c r="A330" s="17"/>
      <c r="B330" s="162"/>
      <c r="C330" s="163" t="s">
        <v>430</v>
      </c>
      <c r="D330" s="163" t="s">
        <v>127</v>
      </c>
      <c r="E330" s="164" t="s">
        <v>431</v>
      </c>
      <c r="F330" s="165" t="s">
        <v>432</v>
      </c>
      <c r="G330" s="166" t="s">
        <v>256</v>
      </c>
      <c r="H330" s="167" t="n">
        <v>21.115</v>
      </c>
      <c r="I330" s="168"/>
      <c r="J330" s="168" t="n">
        <f aca="false">ROUND(I330*H330,2)</f>
        <v>0</v>
      </c>
      <c r="K330" s="169"/>
      <c r="L330" s="18"/>
      <c r="M330" s="170"/>
      <c r="N330" s="171" t="s">
        <v>37</v>
      </c>
      <c r="O330" s="172" t="n">
        <v>0.984</v>
      </c>
      <c r="P330" s="172" t="n">
        <f aca="false">O330*H330</f>
        <v>20.77716</v>
      </c>
      <c r="Q330" s="172" t="n">
        <v>0.00408</v>
      </c>
      <c r="R330" s="172" t="n">
        <f aca="false">Q330*H330</f>
        <v>0.0861492</v>
      </c>
      <c r="S330" s="172" t="n">
        <v>0</v>
      </c>
      <c r="T330" s="173" t="n">
        <f aca="false">S330*H330</f>
        <v>0</v>
      </c>
      <c r="U330" s="17"/>
      <c r="V330" s="17"/>
      <c r="W330" s="17"/>
      <c r="X330" s="17"/>
      <c r="Y330" s="17"/>
      <c r="Z330" s="17"/>
      <c r="AA330" s="17"/>
      <c r="AB330" s="17"/>
      <c r="AC330" s="17"/>
      <c r="AD330" s="17"/>
      <c r="AE330" s="17"/>
      <c r="AR330" s="174" t="s">
        <v>131</v>
      </c>
      <c r="AT330" s="174" t="s">
        <v>127</v>
      </c>
      <c r="AU330" s="174" t="s">
        <v>82</v>
      </c>
      <c r="AY330" s="3" t="s">
        <v>124</v>
      </c>
      <c r="BE330" s="175" t="n">
        <f aca="false">IF(N330="základní",J330,0)</f>
        <v>0</v>
      </c>
      <c r="BF330" s="175" t="n">
        <f aca="false">IF(N330="snížená",J330,0)</f>
        <v>0</v>
      </c>
      <c r="BG330" s="175" t="n">
        <f aca="false">IF(N330="zákl. přenesená",J330,0)</f>
        <v>0</v>
      </c>
      <c r="BH330" s="175" t="n">
        <f aca="false">IF(N330="sníž. přenesená",J330,0)</f>
        <v>0</v>
      </c>
      <c r="BI330" s="175" t="n">
        <f aca="false">IF(N330="nulová",J330,0)</f>
        <v>0</v>
      </c>
      <c r="BJ330" s="3" t="s">
        <v>80</v>
      </c>
      <c r="BK330" s="175" t="n">
        <f aca="false">ROUND(I330*H330,2)</f>
        <v>0</v>
      </c>
      <c r="BL330" s="3" t="s">
        <v>131</v>
      </c>
      <c r="BM330" s="174" t="s">
        <v>433</v>
      </c>
    </row>
    <row r="331" s="176" customFormat="true" ht="12.8" hidden="false" customHeight="false" outlineLevel="0" collapsed="false">
      <c r="B331" s="177"/>
      <c r="D331" s="178" t="s">
        <v>133</v>
      </c>
      <c r="E331" s="179"/>
      <c r="F331" s="180" t="s">
        <v>434</v>
      </c>
      <c r="H331" s="179"/>
      <c r="L331" s="177"/>
      <c r="M331" s="181"/>
      <c r="N331" s="182"/>
      <c r="O331" s="182"/>
      <c r="P331" s="182"/>
      <c r="Q331" s="182"/>
      <c r="R331" s="182"/>
      <c r="S331" s="182"/>
      <c r="T331" s="183"/>
      <c r="AT331" s="179" t="s">
        <v>133</v>
      </c>
      <c r="AU331" s="179" t="s">
        <v>82</v>
      </c>
      <c r="AV331" s="176" t="s">
        <v>80</v>
      </c>
      <c r="AW331" s="176" t="s">
        <v>29</v>
      </c>
      <c r="AX331" s="176" t="s">
        <v>72</v>
      </c>
      <c r="AY331" s="179" t="s">
        <v>124</v>
      </c>
    </row>
    <row r="332" s="176" customFormat="true" ht="12.8" hidden="false" customHeight="false" outlineLevel="0" collapsed="false">
      <c r="B332" s="177"/>
      <c r="D332" s="178" t="s">
        <v>133</v>
      </c>
      <c r="E332" s="179"/>
      <c r="F332" s="180" t="s">
        <v>368</v>
      </c>
      <c r="H332" s="179"/>
      <c r="L332" s="177"/>
      <c r="M332" s="181"/>
      <c r="N332" s="182"/>
      <c r="O332" s="182"/>
      <c r="P332" s="182"/>
      <c r="Q332" s="182"/>
      <c r="R332" s="182"/>
      <c r="S332" s="182"/>
      <c r="T332" s="183"/>
      <c r="AT332" s="179" t="s">
        <v>133</v>
      </c>
      <c r="AU332" s="179" t="s">
        <v>82</v>
      </c>
      <c r="AV332" s="176" t="s">
        <v>80</v>
      </c>
      <c r="AW332" s="176" t="s">
        <v>29</v>
      </c>
      <c r="AX332" s="176" t="s">
        <v>72</v>
      </c>
      <c r="AY332" s="179" t="s">
        <v>124</v>
      </c>
    </row>
    <row r="333" s="184" customFormat="true" ht="12.8" hidden="false" customHeight="false" outlineLevel="0" collapsed="false">
      <c r="B333" s="185"/>
      <c r="D333" s="178" t="s">
        <v>133</v>
      </c>
      <c r="E333" s="186"/>
      <c r="F333" s="187" t="s">
        <v>435</v>
      </c>
      <c r="H333" s="188" t="n">
        <v>7.585</v>
      </c>
      <c r="L333" s="185"/>
      <c r="M333" s="189"/>
      <c r="N333" s="190"/>
      <c r="O333" s="190"/>
      <c r="P333" s="190"/>
      <c r="Q333" s="190"/>
      <c r="R333" s="190"/>
      <c r="S333" s="190"/>
      <c r="T333" s="191"/>
      <c r="AT333" s="186" t="s">
        <v>133</v>
      </c>
      <c r="AU333" s="186" t="s">
        <v>82</v>
      </c>
      <c r="AV333" s="184" t="s">
        <v>82</v>
      </c>
      <c r="AW333" s="184" t="s">
        <v>29</v>
      </c>
      <c r="AX333" s="184" t="s">
        <v>72</v>
      </c>
      <c r="AY333" s="186" t="s">
        <v>124</v>
      </c>
    </row>
    <row r="334" s="176" customFormat="true" ht="12.8" hidden="false" customHeight="false" outlineLevel="0" collapsed="false">
      <c r="B334" s="177"/>
      <c r="D334" s="178" t="s">
        <v>133</v>
      </c>
      <c r="E334" s="179"/>
      <c r="F334" s="180" t="s">
        <v>360</v>
      </c>
      <c r="H334" s="179"/>
      <c r="L334" s="177"/>
      <c r="M334" s="181"/>
      <c r="N334" s="182"/>
      <c r="O334" s="182"/>
      <c r="P334" s="182"/>
      <c r="Q334" s="182"/>
      <c r="R334" s="182"/>
      <c r="S334" s="182"/>
      <c r="T334" s="183"/>
      <c r="AT334" s="179" t="s">
        <v>133</v>
      </c>
      <c r="AU334" s="179" t="s">
        <v>82</v>
      </c>
      <c r="AV334" s="176" t="s">
        <v>80</v>
      </c>
      <c r="AW334" s="176" t="s">
        <v>29</v>
      </c>
      <c r="AX334" s="176" t="s">
        <v>72</v>
      </c>
      <c r="AY334" s="179" t="s">
        <v>124</v>
      </c>
    </row>
    <row r="335" s="184" customFormat="true" ht="12.8" hidden="false" customHeight="false" outlineLevel="0" collapsed="false">
      <c r="B335" s="185"/>
      <c r="D335" s="178" t="s">
        <v>133</v>
      </c>
      <c r="E335" s="186"/>
      <c r="F335" s="187" t="s">
        <v>436</v>
      </c>
      <c r="H335" s="188" t="n">
        <v>13.53</v>
      </c>
      <c r="L335" s="185"/>
      <c r="M335" s="189"/>
      <c r="N335" s="190"/>
      <c r="O335" s="190"/>
      <c r="P335" s="190"/>
      <c r="Q335" s="190"/>
      <c r="R335" s="190"/>
      <c r="S335" s="190"/>
      <c r="T335" s="191"/>
      <c r="AT335" s="186" t="s">
        <v>133</v>
      </c>
      <c r="AU335" s="186" t="s">
        <v>82</v>
      </c>
      <c r="AV335" s="184" t="s">
        <v>82</v>
      </c>
      <c r="AW335" s="184" t="s">
        <v>29</v>
      </c>
      <c r="AX335" s="184" t="s">
        <v>72</v>
      </c>
      <c r="AY335" s="186" t="s">
        <v>124</v>
      </c>
    </row>
    <row r="336" s="197" customFormat="true" ht="12.8" hidden="false" customHeight="false" outlineLevel="0" collapsed="false">
      <c r="B336" s="198"/>
      <c r="D336" s="178" t="s">
        <v>133</v>
      </c>
      <c r="E336" s="199"/>
      <c r="F336" s="200" t="s">
        <v>234</v>
      </c>
      <c r="H336" s="201" t="n">
        <v>21.115</v>
      </c>
      <c r="L336" s="198"/>
      <c r="M336" s="202"/>
      <c r="N336" s="203"/>
      <c r="O336" s="203"/>
      <c r="P336" s="203"/>
      <c r="Q336" s="203"/>
      <c r="R336" s="203"/>
      <c r="S336" s="203"/>
      <c r="T336" s="204"/>
      <c r="AT336" s="199" t="s">
        <v>133</v>
      </c>
      <c r="AU336" s="199" t="s">
        <v>82</v>
      </c>
      <c r="AV336" s="197" t="s">
        <v>131</v>
      </c>
      <c r="AW336" s="197" t="s">
        <v>29</v>
      </c>
      <c r="AX336" s="197" t="s">
        <v>80</v>
      </c>
      <c r="AY336" s="199" t="s">
        <v>124</v>
      </c>
    </row>
    <row r="337" s="22" customFormat="true" ht="21.75" hidden="false" customHeight="true" outlineLevel="0" collapsed="false">
      <c r="A337" s="17"/>
      <c r="B337" s="162"/>
      <c r="C337" s="163" t="s">
        <v>437</v>
      </c>
      <c r="D337" s="163" t="s">
        <v>127</v>
      </c>
      <c r="E337" s="164" t="s">
        <v>438</v>
      </c>
      <c r="F337" s="165" t="s">
        <v>439</v>
      </c>
      <c r="G337" s="166" t="s">
        <v>256</v>
      </c>
      <c r="H337" s="167" t="n">
        <v>21.115</v>
      </c>
      <c r="I337" s="168"/>
      <c r="J337" s="168" t="n">
        <f aca="false">ROUND(I337*H337,2)</f>
        <v>0</v>
      </c>
      <c r="K337" s="169"/>
      <c r="L337" s="18"/>
      <c r="M337" s="170"/>
      <c r="N337" s="171" t="s">
        <v>37</v>
      </c>
      <c r="O337" s="172" t="n">
        <v>0.28</v>
      </c>
      <c r="P337" s="172" t="n">
        <f aca="false">O337*H337</f>
        <v>5.9122</v>
      </c>
      <c r="Q337" s="172" t="n">
        <v>0</v>
      </c>
      <c r="R337" s="172" t="n">
        <f aca="false">Q337*H337</f>
        <v>0</v>
      </c>
      <c r="S337" s="172" t="n">
        <v>0</v>
      </c>
      <c r="T337" s="173" t="n">
        <f aca="false">S337*H337</f>
        <v>0</v>
      </c>
      <c r="U337" s="17"/>
      <c r="V337" s="17"/>
      <c r="W337" s="17"/>
      <c r="X337" s="17"/>
      <c r="Y337" s="17"/>
      <c r="Z337" s="17"/>
      <c r="AA337" s="17"/>
      <c r="AB337" s="17"/>
      <c r="AC337" s="17"/>
      <c r="AD337" s="17"/>
      <c r="AE337" s="17"/>
      <c r="AR337" s="174" t="s">
        <v>131</v>
      </c>
      <c r="AT337" s="174" t="s">
        <v>127</v>
      </c>
      <c r="AU337" s="174" t="s">
        <v>82</v>
      </c>
      <c r="AY337" s="3" t="s">
        <v>124</v>
      </c>
      <c r="BE337" s="175" t="n">
        <f aca="false">IF(N337="základní",J337,0)</f>
        <v>0</v>
      </c>
      <c r="BF337" s="175" t="n">
        <f aca="false">IF(N337="snížená",J337,0)</f>
        <v>0</v>
      </c>
      <c r="BG337" s="175" t="n">
        <f aca="false">IF(N337="zákl. přenesená",J337,0)</f>
        <v>0</v>
      </c>
      <c r="BH337" s="175" t="n">
        <f aca="false">IF(N337="sníž. přenesená",J337,0)</f>
        <v>0</v>
      </c>
      <c r="BI337" s="175" t="n">
        <f aca="false">IF(N337="nulová",J337,0)</f>
        <v>0</v>
      </c>
      <c r="BJ337" s="3" t="s">
        <v>80</v>
      </c>
      <c r="BK337" s="175" t="n">
        <f aca="false">ROUND(I337*H337,2)</f>
        <v>0</v>
      </c>
      <c r="BL337" s="3" t="s">
        <v>131</v>
      </c>
      <c r="BM337" s="174" t="s">
        <v>440</v>
      </c>
    </row>
    <row r="338" s="22" customFormat="true" ht="21.75" hidden="false" customHeight="true" outlineLevel="0" collapsed="false">
      <c r="A338" s="17"/>
      <c r="B338" s="162"/>
      <c r="C338" s="163" t="s">
        <v>441</v>
      </c>
      <c r="D338" s="163" t="s">
        <v>127</v>
      </c>
      <c r="E338" s="164" t="s">
        <v>442</v>
      </c>
      <c r="F338" s="165" t="s">
        <v>443</v>
      </c>
      <c r="G338" s="166" t="s">
        <v>256</v>
      </c>
      <c r="H338" s="167" t="n">
        <v>377.926</v>
      </c>
      <c r="I338" s="168"/>
      <c r="J338" s="168" t="n">
        <f aca="false">ROUND(I338*H338,2)</f>
        <v>0</v>
      </c>
      <c r="K338" s="169"/>
      <c r="L338" s="18"/>
      <c r="M338" s="170"/>
      <c r="N338" s="171" t="s">
        <v>37</v>
      </c>
      <c r="O338" s="172" t="n">
        <v>0.05</v>
      </c>
      <c r="P338" s="172" t="n">
        <f aca="false">O338*H338</f>
        <v>18.8963</v>
      </c>
      <c r="Q338" s="172" t="n">
        <v>0.0025</v>
      </c>
      <c r="R338" s="172" t="n">
        <f aca="false">Q338*H338</f>
        <v>0.944815</v>
      </c>
      <c r="S338" s="172" t="n">
        <v>0</v>
      </c>
      <c r="T338" s="173" t="n">
        <f aca="false">S338*H338</f>
        <v>0</v>
      </c>
      <c r="U338" s="17"/>
      <c r="V338" s="17"/>
      <c r="W338" s="17"/>
      <c r="X338" s="17"/>
      <c r="Y338" s="17"/>
      <c r="Z338" s="17"/>
      <c r="AA338" s="17"/>
      <c r="AB338" s="17"/>
      <c r="AC338" s="17"/>
      <c r="AD338" s="17"/>
      <c r="AE338" s="17"/>
      <c r="AR338" s="174" t="s">
        <v>131</v>
      </c>
      <c r="AT338" s="174" t="s">
        <v>127</v>
      </c>
      <c r="AU338" s="174" t="s">
        <v>82</v>
      </c>
      <c r="AY338" s="3" t="s">
        <v>124</v>
      </c>
      <c r="BE338" s="175" t="n">
        <f aca="false">IF(N338="základní",J338,0)</f>
        <v>0</v>
      </c>
      <c r="BF338" s="175" t="n">
        <f aca="false">IF(N338="snížená",J338,0)</f>
        <v>0</v>
      </c>
      <c r="BG338" s="175" t="n">
        <f aca="false">IF(N338="zákl. přenesená",J338,0)</f>
        <v>0</v>
      </c>
      <c r="BH338" s="175" t="n">
        <f aca="false">IF(N338="sníž. přenesená",J338,0)</f>
        <v>0</v>
      </c>
      <c r="BI338" s="175" t="n">
        <f aca="false">IF(N338="nulová",J338,0)</f>
        <v>0</v>
      </c>
      <c r="BJ338" s="3" t="s">
        <v>80</v>
      </c>
      <c r="BK338" s="175" t="n">
        <f aca="false">ROUND(I338*H338,2)</f>
        <v>0</v>
      </c>
      <c r="BL338" s="3" t="s">
        <v>131</v>
      </c>
      <c r="BM338" s="174" t="s">
        <v>444</v>
      </c>
    </row>
    <row r="339" s="176" customFormat="true" ht="12.8" hidden="false" customHeight="false" outlineLevel="0" collapsed="false">
      <c r="B339" s="177"/>
      <c r="D339" s="178" t="s">
        <v>133</v>
      </c>
      <c r="E339" s="179"/>
      <c r="F339" s="180" t="s">
        <v>388</v>
      </c>
      <c r="H339" s="179"/>
      <c r="L339" s="177"/>
      <c r="M339" s="181"/>
      <c r="N339" s="182"/>
      <c r="O339" s="182"/>
      <c r="P339" s="182"/>
      <c r="Q339" s="182"/>
      <c r="R339" s="182"/>
      <c r="S339" s="182"/>
      <c r="T339" s="183"/>
      <c r="AT339" s="179" t="s">
        <v>133</v>
      </c>
      <c r="AU339" s="179" t="s">
        <v>82</v>
      </c>
      <c r="AV339" s="176" t="s">
        <v>80</v>
      </c>
      <c r="AW339" s="176" t="s">
        <v>29</v>
      </c>
      <c r="AX339" s="176" t="s">
        <v>72</v>
      </c>
      <c r="AY339" s="179" t="s">
        <v>124</v>
      </c>
    </row>
    <row r="340" s="184" customFormat="true" ht="12.8" hidden="false" customHeight="false" outlineLevel="0" collapsed="false">
      <c r="B340" s="185"/>
      <c r="D340" s="178" t="s">
        <v>133</v>
      </c>
      <c r="E340" s="186"/>
      <c r="F340" s="187" t="s">
        <v>414</v>
      </c>
      <c r="H340" s="188" t="n">
        <v>31.465</v>
      </c>
      <c r="L340" s="185"/>
      <c r="M340" s="189"/>
      <c r="N340" s="190"/>
      <c r="O340" s="190"/>
      <c r="P340" s="190"/>
      <c r="Q340" s="190"/>
      <c r="R340" s="190"/>
      <c r="S340" s="190"/>
      <c r="T340" s="191"/>
      <c r="AT340" s="186" t="s">
        <v>133</v>
      </c>
      <c r="AU340" s="186" t="s">
        <v>82</v>
      </c>
      <c r="AV340" s="184" t="s">
        <v>82</v>
      </c>
      <c r="AW340" s="184" t="s">
        <v>29</v>
      </c>
      <c r="AX340" s="184" t="s">
        <v>72</v>
      </c>
      <c r="AY340" s="186" t="s">
        <v>124</v>
      </c>
    </row>
    <row r="341" s="176" customFormat="true" ht="12.8" hidden="false" customHeight="false" outlineLevel="0" collapsed="false">
      <c r="B341" s="177"/>
      <c r="D341" s="178" t="s">
        <v>133</v>
      </c>
      <c r="E341" s="179"/>
      <c r="F341" s="180" t="s">
        <v>390</v>
      </c>
      <c r="H341" s="179"/>
      <c r="L341" s="177"/>
      <c r="M341" s="181"/>
      <c r="N341" s="182"/>
      <c r="O341" s="182"/>
      <c r="P341" s="182"/>
      <c r="Q341" s="182"/>
      <c r="R341" s="182"/>
      <c r="S341" s="182"/>
      <c r="T341" s="183"/>
      <c r="AT341" s="179" t="s">
        <v>133</v>
      </c>
      <c r="AU341" s="179" t="s">
        <v>82</v>
      </c>
      <c r="AV341" s="176" t="s">
        <v>80</v>
      </c>
      <c r="AW341" s="176" t="s">
        <v>29</v>
      </c>
      <c r="AX341" s="176" t="s">
        <v>72</v>
      </c>
      <c r="AY341" s="179" t="s">
        <v>124</v>
      </c>
    </row>
    <row r="342" s="184" customFormat="true" ht="12.8" hidden="false" customHeight="false" outlineLevel="0" collapsed="false">
      <c r="B342" s="185"/>
      <c r="D342" s="178" t="s">
        <v>133</v>
      </c>
      <c r="E342" s="186"/>
      <c r="F342" s="187" t="s">
        <v>415</v>
      </c>
      <c r="H342" s="188" t="n">
        <v>29.61</v>
      </c>
      <c r="L342" s="185"/>
      <c r="M342" s="189"/>
      <c r="N342" s="190"/>
      <c r="O342" s="190"/>
      <c r="P342" s="190"/>
      <c r="Q342" s="190"/>
      <c r="R342" s="190"/>
      <c r="S342" s="190"/>
      <c r="T342" s="191"/>
      <c r="AT342" s="186" t="s">
        <v>133</v>
      </c>
      <c r="AU342" s="186" t="s">
        <v>82</v>
      </c>
      <c r="AV342" s="184" t="s">
        <v>82</v>
      </c>
      <c r="AW342" s="184" t="s">
        <v>29</v>
      </c>
      <c r="AX342" s="184" t="s">
        <v>72</v>
      </c>
      <c r="AY342" s="186" t="s">
        <v>124</v>
      </c>
    </row>
    <row r="343" s="215" customFormat="true" ht="12.8" hidden="false" customHeight="false" outlineLevel="0" collapsed="false">
      <c r="B343" s="216"/>
      <c r="D343" s="178" t="s">
        <v>133</v>
      </c>
      <c r="E343" s="217"/>
      <c r="F343" s="218" t="s">
        <v>392</v>
      </c>
      <c r="H343" s="219" t="n">
        <v>61.075</v>
      </c>
      <c r="L343" s="216"/>
      <c r="M343" s="220"/>
      <c r="N343" s="221"/>
      <c r="O343" s="221"/>
      <c r="P343" s="221"/>
      <c r="Q343" s="221"/>
      <c r="R343" s="221"/>
      <c r="S343" s="221"/>
      <c r="T343" s="222"/>
      <c r="AT343" s="217" t="s">
        <v>133</v>
      </c>
      <c r="AU343" s="217" t="s">
        <v>82</v>
      </c>
      <c r="AV343" s="215" t="s">
        <v>142</v>
      </c>
      <c r="AW343" s="215" t="s">
        <v>29</v>
      </c>
      <c r="AX343" s="215" t="s">
        <v>72</v>
      </c>
      <c r="AY343" s="217" t="s">
        <v>124</v>
      </c>
    </row>
    <row r="344" s="176" customFormat="true" ht="12.8" hidden="false" customHeight="false" outlineLevel="0" collapsed="false">
      <c r="B344" s="177"/>
      <c r="D344" s="178" t="s">
        <v>133</v>
      </c>
      <c r="E344" s="179"/>
      <c r="F344" s="180" t="s">
        <v>445</v>
      </c>
      <c r="H344" s="179"/>
      <c r="L344" s="177"/>
      <c r="M344" s="181"/>
      <c r="N344" s="182"/>
      <c r="O344" s="182"/>
      <c r="P344" s="182"/>
      <c r="Q344" s="182"/>
      <c r="R344" s="182"/>
      <c r="S344" s="182"/>
      <c r="T344" s="183"/>
      <c r="AT344" s="179" t="s">
        <v>133</v>
      </c>
      <c r="AU344" s="179" t="s">
        <v>82</v>
      </c>
      <c r="AV344" s="176" t="s">
        <v>80</v>
      </c>
      <c r="AW344" s="176" t="s">
        <v>29</v>
      </c>
      <c r="AX344" s="176" t="s">
        <v>72</v>
      </c>
      <c r="AY344" s="179" t="s">
        <v>124</v>
      </c>
    </row>
    <row r="345" s="176" customFormat="true" ht="12.8" hidden="false" customHeight="false" outlineLevel="0" collapsed="false">
      <c r="B345" s="177"/>
      <c r="D345" s="178" t="s">
        <v>133</v>
      </c>
      <c r="E345" s="179"/>
      <c r="F345" s="180" t="s">
        <v>368</v>
      </c>
      <c r="H345" s="179"/>
      <c r="L345" s="177"/>
      <c r="M345" s="181"/>
      <c r="N345" s="182"/>
      <c r="O345" s="182"/>
      <c r="P345" s="182"/>
      <c r="Q345" s="182"/>
      <c r="R345" s="182"/>
      <c r="S345" s="182"/>
      <c r="T345" s="183"/>
      <c r="AT345" s="179" t="s">
        <v>133</v>
      </c>
      <c r="AU345" s="179" t="s">
        <v>82</v>
      </c>
      <c r="AV345" s="176" t="s">
        <v>80</v>
      </c>
      <c r="AW345" s="176" t="s">
        <v>29</v>
      </c>
      <c r="AX345" s="176" t="s">
        <v>72</v>
      </c>
      <c r="AY345" s="179" t="s">
        <v>124</v>
      </c>
    </row>
    <row r="346" s="184" customFormat="true" ht="12.8" hidden="false" customHeight="false" outlineLevel="0" collapsed="false">
      <c r="B346" s="185"/>
      <c r="D346" s="178" t="s">
        <v>133</v>
      </c>
      <c r="E346" s="186"/>
      <c r="F346" s="187" t="s">
        <v>435</v>
      </c>
      <c r="H346" s="188" t="n">
        <v>7.585</v>
      </c>
      <c r="L346" s="185"/>
      <c r="M346" s="189"/>
      <c r="N346" s="190"/>
      <c r="O346" s="190"/>
      <c r="P346" s="190"/>
      <c r="Q346" s="190"/>
      <c r="R346" s="190"/>
      <c r="S346" s="190"/>
      <c r="T346" s="191"/>
      <c r="AT346" s="186" t="s">
        <v>133</v>
      </c>
      <c r="AU346" s="186" t="s">
        <v>82</v>
      </c>
      <c r="AV346" s="184" t="s">
        <v>82</v>
      </c>
      <c r="AW346" s="184" t="s">
        <v>29</v>
      </c>
      <c r="AX346" s="184" t="s">
        <v>72</v>
      </c>
      <c r="AY346" s="186" t="s">
        <v>124</v>
      </c>
    </row>
    <row r="347" s="215" customFormat="true" ht="12.8" hidden="false" customHeight="false" outlineLevel="0" collapsed="false">
      <c r="B347" s="216"/>
      <c r="D347" s="178" t="s">
        <v>133</v>
      </c>
      <c r="E347" s="217"/>
      <c r="F347" s="218" t="s">
        <v>392</v>
      </c>
      <c r="H347" s="219" t="n">
        <v>7.585</v>
      </c>
      <c r="L347" s="216"/>
      <c r="M347" s="220"/>
      <c r="N347" s="221"/>
      <c r="O347" s="221"/>
      <c r="P347" s="221"/>
      <c r="Q347" s="221"/>
      <c r="R347" s="221"/>
      <c r="S347" s="221"/>
      <c r="T347" s="222"/>
      <c r="AT347" s="217" t="s">
        <v>133</v>
      </c>
      <c r="AU347" s="217" t="s">
        <v>82</v>
      </c>
      <c r="AV347" s="215" t="s">
        <v>142</v>
      </c>
      <c r="AW347" s="215" t="s">
        <v>29</v>
      </c>
      <c r="AX347" s="215" t="s">
        <v>72</v>
      </c>
      <c r="AY347" s="217" t="s">
        <v>124</v>
      </c>
    </row>
    <row r="348" s="176" customFormat="true" ht="12.8" hidden="false" customHeight="false" outlineLevel="0" collapsed="false">
      <c r="B348" s="177"/>
      <c r="D348" s="178" t="s">
        <v>133</v>
      </c>
      <c r="E348" s="179"/>
      <c r="F348" s="180" t="s">
        <v>394</v>
      </c>
      <c r="H348" s="179"/>
      <c r="L348" s="177"/>
      <c r="M348" s="181"/>
      <c r="N348" s="182"/>
      <c r="O348" s="182"/>
      <c r="P348" s="182"/>
      <c r="Q348" s="182"/>
      <c r="R348" s="182"/>
      <c r="S348" s="182"/>
      <c r="T348" s="183"/>
      <c r="AT348" s="179" t="s">
        <v>133</v>
      </c>
      <c r="AU348" s="179" t="s">
        <v>82</v>
      </c>
      <c r="AV348" s="176" t="s">
        <v>80</v>
      </c>
      <c r="AW348" s="176" t="s">
        <v>29</v>
      </c>
      <c r="AX348" s="176" t="s">
        <v>72</v>
      </c>
      <c r="AY348" s="179" t="s">
        <v>124</v>
      </c>
    </row>
    <row r="349" s="184" customFormat="true" ht="12.8" hidden="false" customHeight="false" outlineLevel="0" collapsed="false">
      <c r="B349" s="185"/>
      <c r="D349" s="178" t="s">
        <v>133</v>
      </c>
      <c r="E349" s="186"/>
      <c r="F349" s="187" t="s">
        <v>446</v>
      </c>
      <c r="H349" s="188" t="n">
        <v>64.457</v>
      </c>
      <c r="L349" s="185"/>
      <c r="M349" s="189"/>
      <c r="N349" s="190"/>
      <c r="O349" s="190"/>
      <c r="P349" s="190"/>
      <c r="Q349" s="190"/>
      <c r="R349" s="190"/>
      <c r="S349" s="190"/>
      <c r="T349" s="191"/>
      <c r="AT349" s="186" t="s">
        <v>133</v>
      </c>
      <c r="AU349" s="186" t="s">
        <v>82</v>
      </c>
      <c r="AV349" s="184" t="s">
        <v>82</v>
      </c>
      <c r="AW349" s="184" t="s">
        <v>29</v>
      </c>
      <c r="AX349" s="184" t="s">
        <v>72</v>
      </c>
      <c r="AY349" s="186" t="s">
        <v>124</v>
      </c>
    </row>
    <row r="350" s="176" customFormat="true" ht="12.8" hidden="false" customHeight="false" outlineLevel="0" collapsed="false">
      <c r="B350" s="177"/>
      <c r="D350" s="178" t="s">
        <v>133</v>
      </c>
      <c r="E350" s="179"/>
      <c r="F350" s="180" t="s">
        <v>396</v>
      </c>
      <c r="H350" s="179"/>
      <c r="L350" s="177"/>
      <c r="M350" s="181"/>
      <c r="N350" s="182"/>
      <c r="O350" s="182"/>
      <c r="P350" s="182"/>
      <c r="Q350" s="182"/>
      <c r="R350" s="182"/>
      <c r="S350" s="182"/>
      <c r="T350" s="183"/>
      <c r="AT350" s="179" t="s">
        <v>133</v>
      </c>
      <c r="AU350" s="179" t="s">
        <v>82</v>
      </c>
      <c r="AV350" s="176" t="s">
        <v>80</v>
      </c>
      <c r="AW350" s="176" t="s">
        <v>29</v>
      </c>
      <c r="AX350" s="176" t="s">
        <v>72</v>
      </c>
      <c r="AY350" s="179" t="s">
        <v>124</v>
      </c>
    </row>
    <row r="351" s="184" customFormat="true" ht="12.8" hidden="false" customHeight="false" outlineLevel="0" collapsed="false">
      <c r="B351" s="185"/>
      <c r="D351" s="178" t="s">
        <v>133</v>
      </c>
      <c r="E351" s="186"/>
      <c r="F351" s="187" t="s">
        <v>447</v>
      </c>
      <c r="H351" s="188" t="n">
        <v>-2.054</v>
      </c>
      <c r="L351" s="185"/>
      <c r="M351" s="189"/>
      <c r="N351" s="190"/>
      <c r="O351" s="190"/>
      <c r="P351" s="190"/>
      <c r="Q351" s="190"/>
      <c r="R351" s="190"/>
      <c r="S351" s="190"/>
      <c r="T351" s="191"/>
      <c r="AT351" s="186" t="s">
        <v>133</v>
      </c>
      <c r="AU351" s="186" t="s">
        <v>82</v>
      </c>
      <c r="AV351" s="184" t="s">
        <v>82</v>
      </c>
      <c r="AW351" s="184" t="s">
        <v>29</v>
      </c>
      <c r="AX351" s="184" t="s">
        <v>72</v>
      </c>
      <c r="AY351" s="186" t="s">
        <v>124</v>
      </c>
    </row>
    <row r="352" s="215" customFormat="true" ht="12.8" hidden="false" customHeight="false" outlineLevel="0" collapsed="false">
      <c r="B352" s="216"/>
      <c r="D352" s="178" t="s">
        <v>133</v>
      </c>
      <c r="E352" s="217"/>
      <c r="F352" s="218" t="s">
        <v>392</v>
      </c>
      <c r="H352" s="219" t="n">
        <v>62.403</v>
      </c>
      <c r="L352" s="216"/>
      <c r="M352" s="220"/>
      <c r="N352" s="221"/>
      <c r="O352" s="221"/>
      <c r="P352" s="221"/>
      <c r="Q352" s="221"/>
      <c r="R352" s="221"/>
      <c r="S352" s="221"/>
      <c r="T352" s="222"/>
      <c r="AT352" s="217" t="s">
        <v>133</v>
      </c>
      <c r="AU352" s="217" t="s">
        <v>82</v>
      </c>
      <c r="AV352" s="215" t="s">
        <v>142</v>
      </c>
      <c r="AW352" s="215" t="s">
        <v>29</v>
      </c>
      <c r="AX352" s="215" t="s">
        <v>72</v>
      </c>
      <c r="AY352" s="217" t="s">
        <v>124</v>
      </c>
    </row>
    <row r="353" s="176" customFormat="true" ht="12.8" hidden="false" customHeight="false" outlineLevel="0" collapsed="false">
      <c r="B353" s="177"/>
      <c r="D353" s="178" t="s">
        <v>133</v>
      </c>
      <c r="E353" s="179"/>
      <c r="F353" s="180" t="s">
        <v>398</v>
      </c>
      <c r="H353" s="179"/>
      <c r="L353" s="177"/>
      <c r="M353" s="181"/>
      <c r="N353" s="182"/>
      <c r="O353" s="182"/>
      <c r="P353" s="182"/>
      <c r="Q353" s="182"/>
      <c r="R353" s="182"/>
      <c r="S353" s="182"/>
      <c r="T353" s="183"/>
      <c r="AT353" s="179" t="s">
        <v>133</v>
      </c>
      <c r="AU353" s="179" t="s">
        <v>82</v>
      </c>
      <c r="AV353" s="176" t="s">
        <v>80</v>
      </c>
      <c r="AW353" s="176" t="s">
        <v>29</v>
      </c>
      <c r="AX353" s="176" t="s">
        <v>72</v>
      </c>
      <c r="AY353" s="179" t="s">
        <v>124</v>
      </c>
    </row>
    <row r="354" s="184" customFormat="true" ht="12.8" hidden="false" customHeight="false" outlineLevel="0" collapsed="false">
      <c r="B354" s="185"/>
      <c r="D354" s="178" t="s">
        <v>133</v>
      </c>
      <c r="E354" s="186"/>
      <c r="F354" s="187" t="s">
        <v>448</v>
      </c>
      <c r="H354" s="188" t="n">
        <v>55.162</v>
      </c>
      <c r="L354" s="185"/>
      <c r="M354" s="189"/>
      <c r="N354" s="190"/>
      <c r="O354" s="190"/>
      <c r="P354" s="190"/>
      <c r="Q354" s="190"/>
      <c r="R354" s="190"/>
      <c r="S354" s="190"/>
      <c r="T354" s="191"/>
      <c r="AT354" s="186" t="s">
        <v>133</v>
      </c>
      <c r="AU354" s="186" t="s">
        <v>82</v>
      </c>
      <c r="AV354" s="184" t="s">
        <v>82</v>
      </c>
      <c r="AW354" s="184" t="s">
        <v>29</v>
      </c>
      <c r="AX354" s="184" t="s">
        <v>72</v>
      </c>
      <c r="AY354" s="186" t="s">
        <v>124</v>
      </c>
    </row>
    <row r="355" s="176" customFormat="true" ht="12.8" hidden="false" customHeight="false" outlineLevel="0" collapsed="false">
      <c r="B355" s="177"/>
      <c r="D355" s="178" t="s">
        <v>133</v>
      </c>
      <c r="E355" s="179"/>
      <c r="F355" s="180" t="s">
        <v>400</v>
      </c>
      <c r="H355" s="179"/>
      <c r="L355" s="177"/>
      <c r="M355" s="181"/>
      <c r="N355" s="182"/>
      <c r="O355" s="182"/>
      <c r="P355" s="182"/>
      <c r="Q355" s="182"/>
      <c r="R355" s="182"/>
      <c r="S355" s="182"/>
      <c r="T355" s="183"/>
      <c r="AT355" s="179" t="s">
        <v>133</v>
      </c>
      <c r="AU355" s="179" t="s">
        <v>82</v>
      </c>
      <c r="AV355" s="176" t="s">
        <v>80</v>
      </c>
      <c r="AW355" s="176" t="s">
        <v>29</v>
      </c>
      <c r="AX355" s="176" t="s">
        <v>72</v>
      </c>
      <c r="AY355" s="179" t="s">
        <v>124</v>
      </c>
    </row>
    <row r="356" s="184" customFormat="true" ht="12.8" hidden="false" customHeight="false" outlineLevel="0" collapsed="false">
      <c r="B356" s="185"/>
      <c r="D356" s="178" t="s">
        <v>133</v>
      </c>
      <c r="E356" s="186"/>
      <c r="F356" s="187" t="s">
        <v>449</v>
      </c>
      <c r="H356" s="188" t="n">
        <v>-0.495</v>
      </c>
      <c r="L356" s="185"/>
      <c r="M356" s="189"/>
      <c r="N356" s="190"/>
      <c r="O356" s="190"/>
      <c r="P356" s="190"/>
      <c r="Q356" s="190"/>
      <c r="R356" s="190"/>
      <c r="S356" s="190"/>
      <c r="T356" s="191"/>
      <c r="AT356" s="186" t="s">
        <v>133</v>
      </c>
      <c r="AU356" s="186" t="s">
        <v>82</v>
      </c>
      <c r="AV356" s="184" t="s">
        <v>82</v>
      </c>
      <c r="AW356" s="184" t="s">
        <v>29</v>
      </c>
      <c r="AX356" s="184" t="s">
        <v>72</v>
      </c>
      <c r="AY356" s="186" t="s">
        <v>124</v>
      </c>
    </row>
    <row r="357" s="215" customFormat="true" ht="12.8" hidden="false" customHeight="false" outlineLevel="0" collapsed="false">
      <c r="B357" s="216"/>
      <c r="D357" s="178" t="s">
        <v>133</v>
      </c>
      <c r="E357" s="217"/>
      <c r="F357" s="218" t="s">
        <v>392</v>
      </c>
      <c r="H357" s="219" t="n">
        <v>54.667</v>
      </c>
      <c r="L357" s="216"/>
      <c r="M357" s="220"/>
      <c r="N357" s="221"/>
      <c r="O357" s="221"/>
      <c r="P357" s="221"/>
      <c r="Q357" s="221"/>
      <c r="R357" s="221"/>
      <c r="S357" s="221"/>
      <c r="T357" s="222"/>
      <c r="AT357" s="217" t="s">
        <v>133</v>
      </c>
      <c r="AU357" s="217" t="s">
        <v>82</v>
      </c>
      <c r="AV357" s="215" t="s">
        <v>142</v>
      </c>
      <c r="AW357" s="215" t="s">
        <v>29</v>
      </c>
      <c r="AX357" s="215" t="s">
        <v>72</v>
      </c>
      <c r="AY357" s="217" t="s">
        <v>124</v>
      </c>
    </row>
    <row r="358" s="176" customFormat="true" ht="12.8" hidden="false" customHeight="false" outlineLevel="0" collapsed="false">
      <c r="B358" s="177"/>
      <c r="D358" s="178" t="s">
        <v>133</v>
      </c>
      <c r="E358" s="179"/>
      <c r="F358" s="180" t="s">
        <v>402</v>
      </c>
      <c r="H358" s="179"/>
      <c r="L358" s="177"/>
      <c r="M358" s="181"/>
      <c r="N358" s="182"/>
      <c r="O358" s="182"/>
      <c r="P358" s="182"/>
      <c r="Q358" s="182"/>
      <c r="R358" s="182"/>
      <c r="S358" s="182"/>
      <c r="T358" s="183"/>
      <c r="AT358" s="179" t="s">
        <v>133</v>
      </c>
      <c r="AU358" s="179" t="s">
        <v>82</v>
      </c>
      <c r="AV358" s="176" t="s">
        <v>80</v>
      </c>
      <c r="AW358" s="176" t="s">
        <v>29</v>
      </c>
      <c r="AX358" s="176" t="s">
        <v>72</v>
      </c>
      <c r="AY358" s="179" t="s">
        <v>124</v>
      </c>
    </row>
    <row r="359" s="184" customFormat="true" ht="12.8" hidden="false" customHeight="false" outlineLevel="0" collapsed="false">
      <c r="B359" s="185"/>
      <c r="D359" s="178" t="s">
        <v>133</v>
      </c>
      <c r="E359" s="186"/>
      <c r="F359" s="187" t="s">
        <v>446</v>
      </c>
      <c r="H359" s="188" t="n">
        <v>64.457</v>
      </c>
      <c r="L359" s="185"/>
      <c r="M359" s="189"/>
      <c r="N359" s="190"/>
      <c r="O359" s="190"/>
      <c r="P359" s="190"/>
      <c r="Q359" s="190"/>
      <c r="R359" s="190"/>
      <c r="S359" s="190"/>
      <c r="T359" s="191"/>
      <c r="AT359" s="186" t="s">
        <v>133</v>
      </c>
      <c r="AU359" s="186" t="s">
        <v>82</v>
      </c>
      <c r="AV359" s="184" t="s">
        <v>82</v>
      </c>
      <c r="AW359" s="184" t="s">
        <v>29</v>
      </c>
      <c r="AX359" s="184" t="s">
        <v>72</v>
      </c>
      <c r="AY359" s="186" t="s">
        <v>124</v>
      </c>
    </row>
    <row r="360" s="176" customFormat="true" ht="12.8" hidden="false" customHeight="false" outlineLevel="0" collapsed="false">
      <c r="B360" s="177"/>
      <c r="D360" s="178" t="s">
        <v>133</v>
      </c>
      <c r="E360" s="179"/>
      <c r="F360" s="180" t="s">
        <v>396</v>
      </c>
      <c r="H360" s="179"/>
      <c r="L360" s="177"/>
      <c r="M360" s="181"/>
      <c r="N360" s="182"/>
      <c r="O360" s="182"/>
      <c r="P360" s="182"/>
      <c r="Q360" s="182"/>
      <c r="R360" s="182"/>
      <c r="S360" s="182"/>
      <c r="T360" s="183"/>
      <c r="AT360" s="179" t="s">
        <v>133</v>
      </c>
      <c r="AU360" s="179" t="s">
        <v>82</v>
      </c>
      <c r="AV360" s="176" t="s">
        <v>80</v>
      </c>
      <c r="AW360" s="176" t="s">
        <v>29</v>
      </c>
      <c r="AX360" s="176" t="s">
        <v>72</v>
      </c>
      <c r="AY360" s="179" t="s">
        <v>124</v>
      </c>
    </row>
    <row r="361" s="184" customFormat="true" ht="12.8" hidden="false" customHeight="false" outlineLevel="0" collapsed="false">
      <c r="B361" s="185"/>
      <c r="D361" s="178" t="s">
        <v>133</v>
      </c>
      <c r="E361" s="186"/>
      <c r="F361" s="187" t="s">
        <v>447</v>
      </c>
      <c r="H361" s="188" t="n">
        <v>-2.054</v>
      </c>
      <c r="L361" s="185"/>
      <c r="M361" s="189"/>
      <c r="N361" s="190"/>
      <c r="O361" s="190"/>
      <c r="P361" s="190"/>
      <c r="Q361" s="190"/>
      <c r="R361" s="190"/>
      <c r="S361" s="190"/>
      <c r="T361" s="191"/>
      <c r="AT361" s="186" t="s">
        <v>133</v>
      </c>
      <c r="AU361" s="186" t="s">
        <v>82</v>
      </c>
      <c r="AV361" s="184" t="s">
        <v>82</v>
      </c>
      <c r="AW361" s="184" t="s">
        <v>29</v>
      </c>
      <c r="AX361" s="184" t="s">
        <v>72</v>
      </c>
      <c r="AY361" s="186" t="s">
        <v>124</v>
      </c>
    </row>
    <row r="362" s="215" customFormat="true" ht="12.8" hidden="false" customHeight="false" outlineLevel="0" collapsed="false">
      <c r="B362" s="216"/>
      <c r="D362" s="178" t="s">
        <v>133</v>
      </c>
      <c r="E362" s="217"/>
      <c r="F362" s="218" t="s">
        <v>392</v>
      </c>
      <c r="H362" s="219" t="n">
        <v>62.403</v>
      </c>
      <c r="L362" s="216"/>
      <c r="M362" s="220"/>
      <c r="N362" s="221"/>
      <c r="O362" s="221"/>
      <c r="P362" s="221"/>
      <c r="Q362" s="221"/>
      <c r="R362" s="221"/>
      <c r="S362" s="221"/>
      <c r="T362" s="222"/>
      <c r="AT362" s="217" t="s">
        <v>133</v>
      </c>
      <c r="AU362" s="217" t="s">
        <v>82</v>
      </c>
      <c r="AV362" s="215" t="s">
        <v>142</v>
      </c>
      <c r="AW362" s="215" t="s">
        <v>29</v>
      </c>
      <c r="AX362" s="215" t="s">
        <v>72</v>
      </c>
      <c r="AY362" s="217" t="s">
        <v>124</v>
      </c>
    </row>
    <row r="363" s="176" customFormat="true" ht="12.8" hidden="false" customHeight="false" outlineLevel="0" collapsed="false">
      <c r="B363" s="177"/>
      <c r="D363" s="178" t="s">
        <v>133</v>
      </c>
      <c r="E363" s="179"/>
      <c r="F363" s="180" t="s">
        <v>403</v>
      </c>
      <c r="H363" s="179"/>
      <c r="L363" s="177"/>
      <c r="M363" s="181"/>
      <c r="N363" s="182"/>
      <c r="O363" s="182"/>
      <c r="P363" s="182"/>
      <c r="Q363" s="182"/>
      <c r="R363" s="182"/>
      <c r="S363" s="182"/>
      <c r="T363" s="183"/>
      <c r="AT363" s="179" t="s">
        <v>133</v>
      </c>
      <c r="AU363" s="179" t="s">
        <v>82</v>
      </c>
      <c r="AV363" s="176" t="s">
        <v>80</v>
      </c>
      <c r="AW363" s="176" t="s">
        <v>29</v>
      </c>
      <c r="AX363" s="176" t="s">
        <v>72</v>
      </c>
      <c r="AY363" s="179" t="s">
        <v>124</v>
      </c>
    </row>
    <row r="364" s="184" customFormat="true" ht="12.8" hidden="false" customHeight="false" outlineLevel="0" collapsed="false">
      <c r="B364" s="185"/>
      <c r="D364" s="178" t="s">
        <v>133</v>
      </c>
      <c r="E364" s="186"/>
      <c r="F364" s="187" t="s">
        <v>450</v>
      </c>
      <c r="H364" s="188" t="n">
        <v>64.626</v>
      </c>
      <c r="L364" s="185"/>
      <c r="M364" s="189"/>
      <c r="N364" s="190"/>
      <c r="O364" s="190"/>
      <c r="P364" s="190"/>
      <c r="Q364" s="190"/>
      <c r="R364" s="190"/>
      <c r="S364" s="190"/>
      <c r="T364" s="191"/>
      <c r="AT364" s="186" t="s">
        <v>133</v>
      </c>
      <c r="AU364" s="186" t="s">
        <v>82</v>
      </c>
      <c r="AV364" s="184" t="s">
        <v>82</v>
      </c>
      <c r="AW364" s="184" t="s">
        <v>29</v>
      </c>
      <c r="AX364" s="184" t="s">
        <v>72</v>
      </c>
      <c r="AY364" s="186" t="s">
        <v>124</v>
      </c>
    </row>
    <row r="365" s="176" customFormat="true" ht="12.8" hidden="false" customHeight="false" outlineLevel="0" collapsed="false">
      <c r="B365" s="177"/>
      <c r="D365" s="178" t="s">
        <v>133</v>
      </c>
      <c r="E365" s="179"/>
      <c r="F365" s="180" t="s">
        <v>396</v>
      </c>
      <c r="H365" s="179"/>
      <c r="L365" s="177"/>
      <c r="M365" s="181"/>
      <c r="N365" s="182"/>
      <c r="O365" s="182"/>
      <c r="P365" s="182"/>
      <c r="Q365" s="182"/>
      <c r="R365" s="182"/>
      <c r="S365" s="182"/>
      <c r="T365" s="183"/>
      <c r="AT365" s="179" t="s">
        <v>133</v>
      </c>
      <c r="AU365" s="179" t="s">
        <v>82</v>
      </c>
      <c r="AV365" s="176" t="s">
        <v>80</v>
      </c>
      <c r="AW365" s="176" t="s">
        <v>29</v>
      </c>
      <c r="AX365" s="176" t="s">
        <v>72</v>
      </c>
      <c r="AY365" s="179" t="s">
        <v>124</v>
      </c>
    </row>
    <row r="366" s="184" customFormat="true" ht="12.8" hidden="false" customHeight="false" outlineLevel="0" collapsed="false">
      <c r="B366" s="185"/>
      <c r="D366" s="178" t="s">
        <v>133</v>
      </c>
      <c r="E366" s="186"/>
      <c r="F366" s="187" t="s">
        <v>451</v>
      </c>
      <c r="H366" s="188" t="n">
        <v>-42.746</v>
      </c>
      <c r="L366" s="185"/>
      <c r="M366" s="189"/>
      <c r="N366" s="190"/>
      <c r="O366" s="190"/>
      <c r="P366" s="190"/>
      <c r="Q366" s="190"/>
      <c r="R366" s="190"/>
      <c r="S366" s="190"/>
      <c r="T366" s="191"/>
      <c r="AT366" s="186" t="s">
        <v>133</v>
      </c>
      <c r="AU366" s="186" t="s">
        <v>82</v>
      </c>
      <c r="AV366" s="184" t="s">
        <v>82</v>
      </c>
      <c r="AW366" s="184" t="s">
        <v>29</v>
      </c>
      <c r="AX366" s="184" t="s">
        <v>72</v>
      </c>
      <c r="AY366" s="186" t="s">
        <v>124</v>
      </c>
    </row>
    <row r="367" s="215" customFormat="true" ht="12.8" hidden="false" customHeight="false" outlineLevel="0" collapsed="false">
      <c r="B367" s="216"/>
      <c r="D367" s="178" t="s">
        <v>133</v>
      </c>
      <c r="E367" s="217"/>
      <c r="F367" s="218" t="s">
        <v>392</v>
      </c>
      <c r="H367" s="219" t="n">
        <v>21.88</v>
      </c>
      <c r="L367" s="216"/>
      <c r="M367" s="220"/>
      <c r="N367" s="221"/>
      <c r="O367" s="221"/>
      <c r="P367" s="221"/>
      <c r="Q367" s="221"/>
      <c r="R367" s="221"/>
      <c r="S367" s="221"/>
      <c r="T367" s="222"/>
      <c r="AT367" s="217" t="s">
        <v>133</v>
      </c>
      <c r="AU367" s="217" t="s">
        <v>82</v>
      </c>
      <c r="AV367" s="215" t="s">
        <v>142</v>
      </c>
      <c r="AW367" s="215" t="s">
        <v>29</v>
      </c>
      <c r="AX367" s="215" t="s">
        <v>72</v>
      </c>
      <c r="AY367" s="217" t="s">
        <v>124</v>
      </c>
    </row>
    <row r="368" s="176" customFormat="true" ht="12.8" hidden="false" customHeight="false" outlineLevel="0" collapsed="false">
      <c r="B368" s="177"/>
      <c r="D368" s="178" t="s">
        <v>133</v>
      </c>
      <c r="E368" s="179"/>
      <c r="F368" s="180" t="s">
        <v>406</v>
      </c>
      <c r="H368" s="179"/>
      <c r="L368" s="177"/>
      <c r="M368" s="181"/>
      <c r="N368" s="182"/>
      <c r="O368" s="182"/>
      <c r="P368" s="182"/>
      <c r="Q368" s="182"/>
      <c r="R368" s="182"/>
      <c r="S368" s="182"/>
      <c r="T368" s="183"/>
      <c r="AT368" s="179" t="s">
        <v>133</v>
      </c>
      <c r="AU368" s="179" t="s">
        <v>82</v>
      </c>
      <c r="AV368" s="176" t="s">
        <v>80</v>
      </c>
      <c r="AW368" s="176" t="s">
        <v>29</v>
      </c>
      <c r="AX368" s="176" t="s">
        <v>72</v>
      </c>
      <c r="AY368" s="179" t="s">
        <v>124</v>
      </c>
    </row>
    <row r="369" s="184" customFormat="true" ht="12.8" hidden="false" customHeight="false" outlineLevel="0" collapsed="false">
      <c r="B369" s="185"/>
      <c r="D369" s="178" t="s">
        <v>133</v>
      </c>
      <c r="E369" s="186"/>
      <c r="F369" s="187" t="s">
        <v>452</v>
      </c>
      <c r="H369" s="188" t="n">
        <v>49.956</v>
      </c>
      <c r="L369" s="185"/>
      <c r="M369" s="189"/>
      <c r="N369" s="190"/>
      <c r="O369" s="190"/>
      <c r="P369" s="190"/>
      <c r="Q369" s="190"/>
      <c r="R369" s="190"/>
      <c r="S369" s="190"/>
      <c r="T369" s="191"/>
      <c r="AT369" s="186" t="s">
        <v>133</v>
      </c>
      <c r="AU369" s="186" t="s">
        <v>82</v>
      </c>
      <c r="AV369" s="184" t="s">
        <v>82</v>
      </c>
      <c r="AW369" s="184" t="s">
        <v>29</v>
      </c>
      <c r="AX369" s="184" t="s">
        <v>72</v>
      </c>
      <c r="AY369" s="186" t="s">
        <v>124</v>
      </c>
    </row>
    <row r="370" s="176" customFormat="true" ht="12.8" hidden="false" customHeight="false" outlineLevel="0" collapsed="false">
      <c r="B370" s="177"/>
      <c r="D370" s="178" t="s">
        <v>133</v>
      </c>
      <c r="E370" s="179"/>
      <c r="F370" s="180" t="s">
        <v>400</v>
      </c>
      <c r="H370" s="179"/>
      <c r="L370" s="177"/>
      <c r="M370" s="181"/>
      <c r="N370" s="182"/>
      <c r="O370" s="182"/>
      <c r="P370" s="182"/>
      <c r="Q370" s="182"/>
      <c r="R370" s="182"/>
      <c r="S370" s="182"/>
      <c r="T370" s="183"/>
      <c r="AT370" s="179" t="s">
        <v>133</v>
      </c>
      <c r="AU370" s="179" t="s">
        <v>82</v>
      </c>
      <c r="AV370" s="176" t="s">
        <v>80</v>
      </c>
      <c r="AW370" s="176" t="s">
        <v>29</v>
      </c>
      <c r="AX370" s="176" t="s">
        <v>72</v>
      </c>
      <c r="AY370" s="179" t="s">
        <v>124</v>
      </c>
    </row>
    <row r="371" s="184" customFormat="true" ht="12.8" hidden="false" customHeight="false" outlineLevel="0" collapsed="false">
      <c r="B371" s="185"/>
      <c r="D371" s="178" t="s">
        <v>133</v>
      </c>
      <c r="E371" s="186"/>
      <c r="F371" s="187" t="s">
        <v>424</v>
      </c>
      <c r="H371" s="188" t="n">
        <v>-0.453</v>
      </c>
      <c r="L371" s="185"/>
      <c r="M371" s="189"/>
      <c r="N371" s="190"/>
      <c r="O371" s="190"/>
      <c r="P371" s="190"/>
      <c r="Q371" s="190"/>
      <c r="R371" s="190"/>
      <c r="S371" s="190"/>
      <c r="T371" s="191"/>
      <c r="AT371" s="186" t="s">
        <v>133</v>
      </c>
      <c r="AU371" s="186" t="s">
        <v>82</v>
      </c>
      <c r="AV371" s="184" t="s">
        <v>82</v>
      </c>
      <c r="AW371" s="184" t="s">
        <v>29</v>
      </c>
      <c r="AX371" s="184" t="s">
        <v>72</v>
      </c>
      <c r="AY371" s="186" t="s">
        <v>124</v>
      </c>
    </row>
    <row r="372" s="215" customFormat="true" ht="12.8" hidden="false" customHeight="false" outlineLevel="0" collapsed="false">
      <c r="B372" s="216"/>
      <c r="D372" s="178" t="s">
        <v>133</v>
      </c>
      <c r="E372" s="217"/>
      <c r="F372" s="218" t="s">
        <v>392</v>
      </c>
      <c r="H372" s="219" t="n">
        <v>49.503</v>
      </c>
      <c r="L372" s="216"/>
      <c r="M372" s="220"/>
      <c r="N372" s="221"/>
      <c r="O372" s="221"/>
      <c r="P372" s="221"/>
      <c r="Q372" s="221"/>
      <c r="R372" s="221"/>
      <c r="S372" s="221"/>
      <c r="T372" s="222"/>
      <c r="AT372" s="217" t="s">
        <v>133</v>
      </c>
      <c r="AU372" s="217" t="s">
        <v>82</v>
      </c>
      <c r="AV372" s="215" t="s">
        <v>142</v>
      </c>
      <c r="AW372" s="215" t="s">
        <v>29</v>
      </c>
      <c r="AX372" s="215" t="s">
        <v>72</v>
      </c>
      <c r="AY372" s="217" t="s">
        <v>124</v>
      </c>
    </row>
    <row r="373" s="176" customFormat="true" ht="12.8" hidden="false" customHeight="false" outlineLevel="0" collapsed="false">
      <c r="B373" s="177"/>
      <c r="D373" s="178" t="s">
        <v>133</v>
      </c>
      <c r="E373" s="179"/>
      <c r="F373" s="180" t="s">
        <v>360</v>
      </c>
      <c r="H373" s="179"/>
      <c r="L373" s="177"/>
      <c r="M373" s="181"/>
      <c r="N373" s="182"/>
      <c r="O373" s="182"/>
      <c r="P373" s="182"/>
      <c r="Q373" s="182"/>
      <c r="R373" s="182"/>
      <c r="S373" s="182"/>
      <c r="T373" s="183"/>
      <c r="AT373" s="179" t="s">
        <v>133</v>
      </c>
      <c r="AU373" s="179" t="s">
        <v>82</v>
      </c>
      <c r="AV373" s="176" t="s">
        <v>80</v>
      </c>
      <c r="AW373" s="176" t="s">
        <v>29</v>
      </c>
      <c r="AX373" s="176" t="s">
        <v>72</v>
      </c>
      <c r="AY373" s="179" t="s">
        <v>124</v>
      </c>
    </row>
    <row r="374" s="176" customFormat="true" ht="12.8" hidden="false" customHeight="false" outlineLevel="0" collapsed="false">
      <c r="B374" s="177"/>
      <c r="D374" s="178" t="s">
        <v>133</v>
      </c>
      <c r="E374" s="179"/>
      <c r="F374" s="180" t="s">
        <v>453</v>
      </c>
      <c r="H374" s="179"/>
      <c r="L374" s="177"/>
      <c r="M374" s="181"/>
      <c r="N374" s="182"/>
      <c r="O374" s="182"/>
      <c r="P374" s="182"/>
      <c r="Q374" s="182"/>
      <c r="R374" s="182"/>
      <c r="S374" s="182"/>
      <c r="T374" s="183"/>
      <c r="AT374" s="179" t="s">
        <v>133</v>
      </c>
      <c r="AU374" s="179" t="s">
        <v>82</v>
      </c>
      <c r="AV374" s="176" t="s">
        <v>80</v>
      </c>
      <c r="AW374" s="176" t="s">
        <v>29</v>
      </c>
      <c r="AX374" s="176" t="s">
        <v>72</v>
      </c>
      <c r="AY374" s="179" t="s">
        <v>124</v>
      </c>
    </row>
    <row r="375" s="184" customFormat="true" ht="12.8" hidden="false" customHeight="false" outlineLevel="0" collapsed="false">
      <c r="B375" s="185"/>
      <c r="D375" s="178" t="s">
        <v>133</v>
      </c>
      <c r="E375" s="186"/>
      <c r="F375" s="187" t="s">
        <v>454</v>
      </c>
      <c r="H375" s="188" t="n">
        <v>52.668</v>
      </c>
      <c r="L375" s="185"/>
      <c r="M375" s="189"/>
      <c r="N375" s="190"/>
      <c r="O375" s="190"/>
      <c r="P375" s="190"/>
      <c r="Q375" s="190"/>
      <c r="R375" s="190"/>
      <c r="S375" s="190"/>
      <c r="T375" s="191"/>
      <c r="AT375" s="186" t="s">
        <v>133</v>
      </c>
      <c r="AU375" s="186" t="s">
        <v>82</v>
      </c>
      <c r="AV375" s="184" t="s">
        <v>82</v>
      </c>
      <c r="AW375" s="184" t="s">
        <v>29</v>
      </c>
      <c r="AX375" s="184" t="s">
        <v>72</v>
      </c>
      <c r="AY375" s="186" t="s">
        <v>124</v>
      </c>
    </row>
    <row r="376" s="184" customFormat="true" ht="12.8" hidden="false" customHeight="false" outlineLevel="0" collapsed="false">
      <c r="B376" s="185"/>
      <c r="D376" s="178" t="s">
        <v>133</v>
      </c>
      <c r="E376" s="186"/>
      <c r="F376" s="187" t="s">
        <v>455</v>
      </c>
      <c r="H376" s="188" t="n">
        <v>5.742</v>
      </c>
      <c r="L376" s="185"/>
      <c r="M376" s="189"/>
      <c r="N376" s="190"/>
      <c r="O376" s="190"/>
      <c r="P376" s="190"/>
      <c r="Q376" s="190"/>
      <c r="R376" s="190"/>
      <c r="S376" s="190"/>
      <c r="T376" s="191"/>
      <c r="AT376" s="186" t="s">
        <v>133</v>
      </c>
      <c r="AU376" s="186" t="s">
        <v>82</v>
      </c>
      <c r="AV376" s="184" t="s">
        <v>82</v>
      </c>
      <c r="AW376" s="184" t="s">
        <v>29</v>
      </c>
      <c r="AX376" s="184" t="s">
        <v>72</v>
      </c>
      <c r="AY376" s="186" t="s">
        <v>124</v>
      </c>
    </row>
    <row r="377" s="197" customFormat="true" ht="12.8" hidden="false" customHeight="false" outlineLevel="0" collapsed="false">
      <c r="B377" s="198"/>
      <c r="D377" s="178" t="s">
        <v>133</v>
      </c>
      <c r="E377" s="199"/>
      <c r="F377" s="200" t="s">
        <v>234</v>
      </c>
      <c r="H377" s="201" t="n">
        <v>377.926</v>
      </c>
      <c r="L377" s="198"/>
      <c r="M377" s="202"/>
      <c r="N377" s="203"/>
      <c r="O377" s="203"/>
      <c r="P377" s="203"/>
      <c r="Q377" s="203"/>
      <c r="R377" s="203"/>
      <c r="S377" s="203"/>
      <c r="T377" s="204"/>
      <c r="AT377" s="199" t="s">
        <v>133</v>
      </c>
      <c r="AU377" s="199" t="s">
        <v>82</v>
      </c>
      <c r="AV377" s="197" t="s">
        <v>131</v>
      </c>
      <c r="AW377" s="197" t="s">
        <v>29</v>
      </c>
      <c r="AX377" s="197" t="s">
        <v>80</v>
      </c>
      <c r="AY377" s="199" t="s">
        <v>124</v>
      </c>
    </row>
    <row r="378" s="22" customFormat="true" ht="16.5" hidden="false" customHeight="true" outlineLevel="0" collapsed="false">
      <c r="A378" s="17"/>
      <c r="B378" s="162"/>
      <c r="C378" s="163" t="s">
        <v>456</v>
      </c>
      <c r="D378" s="163" t="s">
        <v>127</v>
      </c>
      <c r="E378" s="164" t="s">
        <v>457</v>
      </c>
      <c r="F378" s="165" t="s">
        <v>458</v>
      </c>
      <c r="G378" s="166" t="s">
        <v>140</v>
      </c>
      <c r="H378" s="167" t="n">
        <v>7.128</v>
      </c>
      <c r="I378" s="168"/>
      <c r="J378" s="168" t="n">
        <f aca="false">ROUND(I378*H378,2)</f>
        <v>0</v>
      </c>
      <c r="K378" s="169"/>
      <c r="L378" s="18"/>
      <c r="M378" s="170"/>
      <c r="N378" s="171" t="s">
        <v>37</v>
      </c>
      <c r="O378" s="172" t="n">
        <v>36.738</v>
      </c>
      <c r="P378" s="172" t="n">
        <f aca="false">O378*H378</f>
        <v>261.868464</v>
      </c>
      <c r="Q378" s="172" t="n">
        <v>1.04881</v>
      </c>
      <c r="R378" s="172" t="n">
        <f aca="false">Q378*H378</f>
        <v>7.47591768</v>
      </c>
      <c r="S378" s="172" t="n">
        <v>0</v>
      </c>
      <c r="T378" s="173" t="n">
        <f aca="false">S378*H378</f>
        <v>0</v>
      </c>
      <c r="U378" s="17"/>
      <c r="V378" s="17"/>
      <c r="W378" s="17"/>
      <c r="X378" s="17"/>
      <c r="Y378" s="17"/>
      <c r="Z378" s="17"/>
      <c r="AA378" s="17"/>
      <c r="AB378" s="17"/>
      <c r="AC378" s="17"/>
      <c r="AD378" s="17"/>
      <c r="AE378" s="17"/>
      <c r="AR378" s="174" t="s">
        <v>131</v>
      </c>
      <c r="AT378" s="174" t="s">
        <v>127</v>
      </c>
      <c r="AU378" s="174" t="s">
        <v>82</v>
      </c>
      <c r="AY378" s="3" t="s">
        <v>124</v>
      </c>
      <c r="BE378" s="175" t="n">
        <f aca="false">IF(N378="základní",J378,0)</f>
        <v>0</v>
      </c>
      <c r="BF378" s="175" t="n">
        <f aca="false">IF(N378="snížená",J378,0)</f>
        <v>0</v>
      </c>
      <c r="BG378" s="175" t="n">
        <f aca="false">IF(N378="zákl. přenesená",J378,0)</f>
        <v>0</v>
      </c>
      <c r="BH378" s="175" t="n">
        <f aca="false">IF(N378="sníž. přenesená",J378,0)</f>
        <v>0</v>
      </c>
      <c r="BI378" s="175" t="n">
        <f aca="false">IF(N378="nulová",J378,0)</f>
        <v>0</v>
      </c>
      <c r="BJ378" s="3" t="s">
        <v>80</v>
      </c>
      <c r="BK378" s="175" t="n">
        <f aca="false">ROUND(I378*H378,2)</f>
        <v>0</v>
      </c>
      <c r="BL378" s="3" t="s">
        <v>131</v>
      </c>
      <c r="BM378" s="174" t="s">
        <v>459</v>
      </c>
    </row>
    <row r="379" s="176" customFormat="true" ht="12.8" hidden="false" customHeight="false" outlineLevel="0" collapsed="false">
      <c r="B379" s="177"/>
      <c r="D379" s="178" t="s">
        <v>133</v>
      </c>
      <c r="E379" s="179"/>
      <c r="F379" s="180" t="s">
        <v>460</v>
      </c>
      <c r="H379" s="179"/>
      <c r="L379" s="177"/>
      <c r="M379" s="181"/>
      <c r="N379" s="182"/>
      <c r="O379" s="182"/>
      <c r="P379" s="182"/>
      <c r="Q379" s="182"/>
      <c r="R379" s="182"/>
      <c r="S379" s="182"/>
      <c r="T379" s="183"/>
      <c r="AT379" s="179" t="s">
        <v>133</v>
      </c>
      <c r="AU379" s="179" t="s">
        <v>82</v>
      </c>
      <c r="AV379" s="176" t="s">
        <v>80</v>
      </c>
      <c r="AW379" s="176" t="s">
        <v>29</v>
      </c>
      <c r="AX379" s="176" t="s">
        <v>72</v>
      </c>
      <c r="AY379" s="179" t="s">
        <v>124</v>
      </c>
    </row>
    <row r="380" s="184" customFormat="true" ht="12.8" hidden="false" customHeight="false" outlineLevel="0" collapsed="false">
      <c r="B380" s="185"/>
      <c r="D380" s="178" t="s">
        <v>133</v>
      </c>
      <c r="E380" s="186"/>
      <c r="F380" s="187" t="s">
        <v>461</v>
      </c>
      <c r="H380" s="188" t="n">
        <v>5.548</v>
      </c>
      <c r="L380" s="185"/>
      <c r="M380" s="189"/>
      <c r="N380" s="190"/>
      <c r="O380" s="190"/>
      <c r="P380" s="190"/>
      <c r="Q380" s="190"/>
      <c r="R380" s="190"/>
      <c r="S380" s="190"/>
      <c r="T380" s="191"/>
      <c r="AT380" s="186" t="s">
        <v>133</v>
      </c>
      <c r="AU380" s="186" t="s">
        <v>82</v>
      </c>
      <c r="AV380" s="184" t="s">
        <v>82</v>
      </c>
      <c r="AW380" s="184" t="s">
        <v>29</v>
      </c>
      <c r="AX380" s="184" t="s">
        <v>72</v>
      </c>
      <c r="AY380" s="186" t="s">
        <v>124</v>
      </c>
    </row>
    <row r="381" s="176" customFormat="true" ht="12.8" hidden="false" customHeight="false" outlineLevel="0" collapsed="false">
      <c r="B381" s="177"/>
      <c r="D381" s="178" t="s">
        <v>133</v>
      </c>
      <c r="E381" s="179"/>
      <c r="F381" s="180" t="s">
        <v>462</v>
      </c>
      <c r="H381" s="179"/>
      <c r="L381" s="177"/>
      <c r="M381" s="181"/>
      <c r="N381" s="182"/>
      <c r="O381" s="182"/>
      <c r="P381" s="182"/>
      <c r="Q381" s="182"/>
      <c r="R381" s="182"/>
      <c r="S381" s="182"/>
      <c r="T381" s="183"/>
      <c r="AT381" s="179" t="s">
        <v>133</v>
      </c>
      <c r="AU381" s="179" t="s">
        <v>82</v>
      </c>
      <c r="AV381" s="176" t="s">
        <v>80</v>
      </c>
      <c r="AW381" s="176" t="s">
        <v>29</v>
      </c>
      <c r="AX381" s="176" t="s">
        <v>72</v>
      </c>
      <c r="AY381" s="179" t="s">
        <v>124</v>
      </c>
    </row>
    <row r="382" s="184" customFormat="true" ht="12.8" hidden="false" customHeight="false" outlineLevel="0" collapsed="false">
      <c r="B382" s="185"/>
      <c r="D382" s="178" t="s">
        <v>133</v>
      </c>
      <c r="E382" s="186"/>
      <c r="F382" s="187" t="s">
        <v>463</v>
      </c>
      <c r="H382" s="188" t="n">
        <v>0.882</v>
      </c>
      <c r="L382" s="185"/>
      <c r="M382" s="189"/>
      <c r="N382" s="190"/>
      <c r="O382" s="190"/>
      <c r="P382" s="190"/>
      <c r="Q382" s="190"/>
      <c r="R382" s="190"/>
      <c r="S382" s="190"/>
      <c r="T382" s="191"/>
      <c r="AT382" s="186" t="s">
        <v>133</v>
      </c>
      <c r="AU382" s="186" t="s">
        <v>82</v>
      </c>
      <c r="AV382" s="184" t="s">
        <v>82</v>
      </c>
      <c r="AW382" s="184" t="s">
        <v>29</v>
      </c>
      <c r="AX382" s="184" t="s">
        <v>72</v>
      </c>
      <c r="AY382" s="186" t="s">
        <v>124</v>
      </c>
    </row>
    <row r="383" s="176" customFormat="true" ht="12.8" hidden="false" customHeight="false" outlineLevel="0" collapsed="false">
      <c r="B383" s="177"/>
      <c r="D383" s="178" t="s">
        <v>133</v>
      </c>
      <c r="E383" s="179"/>
      <c r="F383" s="180" t="s">
        <v>464</v>
      </c>
      <c r="H383" s="179"/>
      <c r="L383" s="177"/>
      <c r="M383" s="181"/>
      <c r="N383" s="182"/>
      <c r="O383" s="182"/>
      <c r="P383" s="182"/>
      <c r="Q383" s="182"/>
      <c r="R383" s="182"/>
      <c r="S383" s="182"/>
      <c r="T383" s="183"/>
      <c r="AT383" s="179" t="s">
        <v>133</v>
      </c>
      <c r="AU383" s="179" t="s">
        <v>82</v>
      </c>
      <c r="AV383" s="176" t="s">
        <v>80</v>
      </c>
      <c r="AW383" s="176" t="s">
        <v>29</v>
      </c>
      <c r="AX383" s="176" t="s">
        <v>72</v>
      </c>
      <c r="AY383" s="179" t="s">
        <v>124</v>
      </c>
    </row>
    <row r="384" s="184" customFormat="true" ht="12.8" hidden="false" customHeight="false" outlineLevel="0" collapsed="false">
      <c r="B384" s="185"/>
      <c r="D384" s="178" t="s">
        <v>133</v>
      </c>
      <c r="E384" s="186"/>
      <c r="F384" s="187" t="s">
        <v>465</v>
      </c>
      <c r="H384" s="188" t="n">
        <v>0.698</v>
      </c>
      <c r="L384" s="185"/>
      <c r="M384" s="189"/>
      <c r="N384" s="190"/>
      <c r="O384" s="190"/>
      <c r="P384" s="190"/>
      <c r="Q384" s="190"/>
      <c r="R384" s="190"/>
      <c r="S384" s="190"/>
      <c r="T384" s="191"/>
      <c r="AT384" s="186" t="s">
        <v>133</v>
      </c>
      <c r="AU384" s="186" t="s">
        <v>82</v>
      </c>
      <c r="AV384" s="184" t="s">
        <v>82</v>
      </c>
      <c r="AW384" s="184" t="s">
        <v>29</v>
      </c>
      <c r="AX384" s="184" t="s">
        <v>72</v>
      </c>
      <c r="AY384" s="186" t="s">
        <v>124</v>
      </c>
    </row>
    <row r="385" s="197" customFormat="true" ht="12.8" hidden="false" customHeight="false" outlineLevel="0" collapsed="false">
      <c r="B385" s="198"/>
      <c r="D385" s="178" t="s">
        <v>133</v>
      </c>
      <c r="E385" s="199"/>
      <c r="F385" s="200" t="s">
        <v>234</v>
      </c>
      <c r="H385" s="201" t="n">
        <v>7.128</v>
      </c>
      <c r="L385" s="198"/>
      <c r="M385" s="202"/>
      <c r="N385" s="203"/>
      <c r="O385" s="203"/>
      <c r="P385" s="203"/>
      <c r="Q385" s="203"/>
      <c r="R385" s="203"/>
      <c r="S385" s="203"/>
      <c r="T385" s="204"/>
      <c r="AT385" s="199" t="s">
        <v>133</v>
      </c>
      <c r="AU385" s="199" t="s">
        <v>82</v>
      </c>
      <c r="AV385" s="197" t="s">
        <v>131</v>
      </c>
      <c r="AW385" s="197" t="s">
        <v>29</v>
      </c>
      <c r="AX385" s="197" t="s">
        <v>80</v>
      </c>
      <c r="AY385" s="199" t="s">
        <v>124</v>
      </c>
    </row>
    <row r="386" s="22" customFormat="true" ht="16.5" hidden="false" customHeight="true" outlineLevel="0" collapsed="false">
      <c r="A386" s="17"/>
      <c r="B386" s="162"/>
      <c r="C386" s="163" t="s">
        <v>466</v>
      </c>
      <c r="D386" s="163" t="s">
        <v>127</v>
      </c>
      <c r="E386" s="164" t="s">
        <v>467</v>
      </c>
      <c r="F386" s="165" t="s">
        <v>468</v>
      </c>
      <c r="G386" s="166" t="s">
        <v>263</v>
      </c>
      <c r="H386" s="167" t="n">
        <v>4.4</v>
      </c>
      <c r="I386" s="168"/>
      <c r="J386" s="168" t="n">
        <f aca="false">ROUND(I386*H386,2)</f>
        <v>0</v>
      </c>
      <c r="K386" s="169"/>
      <c r="L386" s="18"/>
      <c r="M386" s="170"/>
      <c r="N386" s="171" t="s">
        <v>37</v>
      </c>
      <c r="O386" s="172" t="n">
        <v>36.738</v>
      </c>
      <c r="P386" s="172" t="n">
        <f aca="false">O386*H386</f>
        <v>161.6472</v>
      </c>
      <c r="Q386" s="172" t="n">
        <v>0.006</v>
      </c>
      <c r="R386" s="172" t="n">
        <f aca="false">Q386*H386</f>
        <v>0.0264</v>
      </c>
      <c r="S386" s="172" t="n">
        <v>0</v>
      </c>
      <c r="T386" s="173" t="n">
        <f aca="false">S386*H386</f>
        <v>0</v>
      </c>
      <c r="U386" s="17"/>
      <c r="V386" s="17"/>
      <c r="W386" s="17"/>
      <c r="X386" s="17"/>
      <c r="Y386" s="17"/>
      <c r="Z386" s="17"/>
      <c r="AA386" s="17"/>
      <c r="AB386" s="17"/>
      <c r="AC386" s="17"/>
      <c r="AD386" s="17"/>
      <c r="AE386" s="17"/>
      <c r="AR386" s="174" t="s">
        <v>131</v>
      </c>
      <c r="AT386" s="174" t="s">
        <v>127</v>
      </c>
      <c r="AU386" s="174" t="s">
        <v>82</v>
      </c>
      <c r="AY386" s="3" t="s">
        <v>124</v>
      </c>
      <c r="BE386" s="175" t="n">
        <f aca="false">IF(N386="základní",J386,0)</f>
        <v>0</v>
      </c>
      <c r="BF386" s="175" t="n">
        <f aca="false">IF(N386="snížená",J386,0)</f>
        <v>0</v>
      </c>
      <c r="BG386" s="175" t="n">
        <f aca="false">IF(N386="zákl. přenesená",J386,0)</f>
        <v>0</v>
      </c>
      <c r="BH386" s="175" t="n">
        <f aca="false">IF(N386="sníž. přenesená",J386,0)</f>
        <v>0</v>
      </c>
      <c r="BI386" s="175" t="n">
        <f aca="false">IF(N386="nulová",J386,0)</f>
        <v>0</v>
      </c>
      <c r="BJ386" s="3" t="s">
        <v>80</v>
      </c>
      <c r="BK386" s="175" t="n">
        <f aca="false">ROUND(I386*H386,2)</f>
        <v>0</v>
      </c>
      <c r="BL386" s="3" t="s">
        <v>131</v>
      </c>
      <c r="BM386" s="174" t="s">
        <v>469</v>
      </c>
    </row>
    <row r="387" s="176" customFormat="true" ht="12.8" hidden="false" customHeight="false" outlineLevel="0" collapsed="false">
      <c r="B387" s="177"/>
      <c r="D387" s="178" t="s">
        <v>133</v>
      </c>
      <c r="E387" s="179"/>
      <c r="F387" s="180" t="s">
        <v>460</v>
      </c>
      <c r="H387" s="179"/>
      <c r="L387" s="177"/>
      <c r="M387" s="181"/>
      <c r="N387" s="182"/>
      <c r="O387" s="182"/>
      <c r="P387" s="182"/>
      <c r="Q387" s="182"/>
      <c r="R387" s="182"/>
      <c r="S387" s="182"/>
      <c r="T387" s="183"/>
      <c r="AT387" s="179" t="s">
        <v>133</v>
      </c>
      <c r="AU387" s="179" t="s">
        <v>82</v>
      </c>
      <c r="AV387" s="176" t="s">
        <v>80</v>
      </c>
      <c r="AW387" s="176" t="s">
        <v>29</v>
      </c>
      <c r="AX387" s="176" t="s">
        <v>72</v>
      </c>
      <c r="AY387" s="179" t="s">
        <v>124</v>
      </c>
    </row>
    <row r="388" s="184" customFormat="true" ht="12.8" hidden="false" customHeight="false" outlineLevel="0" collapsed="false">
      <c r="B388" s="185"/>
      <c r="D388" s="178" t="s">
        <v>133</v>
      </c>
      <c r="E388" s="186"/>
      <c r="F388" s="187" t="s">
        <v>470</v>
      </c>
      <c r="H388" s="188" t="n">
        <v>4.4</v>
      </c>
      <c r="L388" s="185"/>
      <c r="M388" s="189"/>
      <c r="N388" s="190"/>
      <c r="O388" s="190"/>
      <c r="P388" s="190"/>
      <c r="Q388" s="190"/>
      <c r="R388" s="190"/>
      <c r="S388" s="190"/>
      <c r="T388" s="191"/>
      <c r="AT388" s="186" t="s">
        <v>133</v>
      </c>
      <c r="AU388" s="186" t="s">
        <v>82</v>
      </c>
      <c r="AV388" s="184" t="s">
        <v>82</v>
      </c>
      <c r="AW388" s="184" t="s">
        <v>29</v>
      </c>
      <c r="AX388" s="184" t="s">
        <v>80</v>
      </c>
      <c r="AY388" s="186" t="s">
        <v>124</v>
      </c>
    </row>
    <row r="389" s="22" customFormat="true" ht="21.75" hidden="false" customHeight="true" outlineLevel="0" collapsed="false">
      <c r="A389" s="17"/>
      <c r="B389" s="162"/>
      <c r="C389" s="163" t="s">
        <v>471</v>
      </c>
      <c r="D389" s="163" t="s">
        <v>127</v>
      </c>
      <c r="E389" s="164" t="s">
        <v>472</v>
      </c>
      <c r="F389" s="165" t="s">
        <v>473</v>
      </c>
      <c r="G389" s="166" t="s">
        <v>256</v>
      </c>
      <c r="H389" s="167" t="n">
        <v>404.464</v>
      </c>
      <c r="I389" s="168"/>
      <c r="J389" s="168" t="n">
        <f aca="false">ROUND(I389*H389,2)</f>
        <v>0</v>
      </c>
      <c r="K389" s="169"/>
      <c r="L389" s="18"/>
      <c r="M389" s="170"/>
      <c r="N389" s="171" t="s">
        <v>37</v>
      </c>
      <c r="O389" s="172" t="n">
        <v>0.632</v>
      </c>
      <c r="P389" s="172" t="n">
        <f aca="false">O389*H389</f>
        <v>255.621248</v>
      </c>
      <c r="Q389" s="172" t="n">
        <v>0.24959</v>
      </c>
      <c r="R389" s="172" t="n">
        <f aca="false">Q389*H389</f>
        <v>100.95016976</v>
      </c>
      <c r="S389" s="172" t="n">
        <v>0</v>
      </c>
      <c r="T389" s="173" t="n">
        <f aca="false">S389*H389</f>
        <v>0</v>
      </c>
      <c r="U389" s="17"/>
      <c r="V389" s="17"/>
      <c r="W389" s="17"/>
      <c r="X389" s="17"/>
      <c r="Y389" s="17"/>
      <c r="Z389" s="17"/>
      <c r="AA389" s="17"/>
      <c r="AB389" s="17"/>
      <c r="AC389" s="17"/>
      <c r="AD389" s="17"/>
      <c r="AE389" s="17"/>
      <c r="AR389" s="174" t="s">
        <v>131</v>
      </c>
      <c r="AT389" s="174" t="s">
        <v>127</v>
      </c>
      <c r="AU389" s="174" t="s">
        <v>82</v>
      </c>
      <c r="AY389" s="3" t="s">
        <v>124</v>
      </c>
      <c r="BE389" s="175" t="n">
        <f aca="false">IF(N389="základní",J389,0)</f>
        <v>0</v>
      </c>
      <c r="BF389" s="175" t="n">
        <f aca="false">IF(N389="snížená",J389,0)</f>
        <v>0</v>
      </c>
      <c r="BG389" s="175" t="n">
        <f aca="false">IF(N389="zákl. přenesená",J389,0)</f>
        <v>0</v>
      </c>
      <c r="BH389" s="175" t="n">
        <f aca="false">IF(N389="sníž. přenesená",J389,0)</f>
        <v>0</v>
      </c>
      <c r="BI389" s="175" t="n">
        <f aca="false">IF(N389="nulová",J389,0)</f>
        <v>0</v>
      </c>
      <c r="BJ389" s="3" t="s">
        <v>80</v>
      </c>
      <c r="BK389" s="175" t="n">
        <f aca="false">ROUND(I389*H389,2)</f>
        <v>0</v>
      </c>
      <c r="BL389" s="3" t="s">
        <v>131</v>
      </c>
      <c r="BM389" s="174" t="s">
        <v>474</v>
      </c>
    </row>
    <row r="390" s="176" customFormat="true" ht="12.8" hidden="false" customHeight="false" outlineLevel="0" collapsed="false">
      <c r="B390" s="177"/>
      <c r="D390" s="178" t="s">
        <v>133</v>
      </c>
      <c r="E390" s="179"/>
      <c r="F390" s="180" t="s">
        <v>475</v>
      </c>
      <c r="H390" s="179"/>
      <c r="L390" s="177"/>
      <c r="M390" s="181"/>
      <c r="N390" s="182"/>
      <c r="O390" s="182"/>
      <c r="P390" s="182"/>
      <c r="Q390" s="182"/>
      <c r="R390" s="182"/>
      <c r="S390" s="182"/>
      <c r="T390" s="183"/>
      <c r="AT390" s="179" t="s">
        <v>133</v>
      </c>
      <c r="AU390" s="179" t="s">
        <v>82</v>
      </c>
      <c r="AV390" s="176" t="s">
        <v>80</v>
      </c>
      <c r="AW390" s="176" t="s">
        <v>29</v>
      </c>
      <c r="AX390" s="176" t="s">
        <v>72</v>
      </c>
      <c r="AY390" s="179" t="s">
        <v>124</v>
      </c>
    </row>
    <row r="391" s="176" customFormat="true" ht="12.8" hidden="false" customHeight="false" outlineLevel="0" collapsed="false">
      <c r="B391" s="177"/>
      <c r="D391" s="178" t="s">
        <v>133</v>
      </c>
      <c r="E391" s="179"/>
      <c r="F391" s="180" t="s">
        <v>476</v>
      </c>
      <c r="H391" s="179"/>
      <c r="L391" s="177"/>
      <c r="M391" s="181"/>
      <c r="N391" s="182"/>
      <c r="O391" s="182"/>
      <c r="P391" s="182"/>
      <c r="Q391" s="182"/>
      <c r="R391" s="182"/>
      <c r="S391" s="182"/>
      <c r="T391" s="183"/>
      <c r="AT391" s="179" t="s">
        <v>133</v>
      </c>
      <c r="AU391" s="179" t="s">
        <v>82</v>
      </c>
      <c r="AV391" s="176" t="s">
        <v>80</v>
      </c>
      <c r="AW391" s="176" t="s">
        <v>29</v>
      </c>
      <c r="AX391" s="176" t="s">
        <v>72</v>
      </c>
      <c r="AY391" s="179" t="s">
        <v>124</v>
      </c>
    </row>
    <row r="392" s="184" customFormat="true" ht="12.8" hidden="false" customHeight="false" outlineLevel="0" collapsed="false">
      <c r="B392" s="185"/>
      <c r="D392" s="178" t="s">
        <v>133</v>
      </c>
      <c r="E392" s="186"/>
      <c r="F392" s="187" t="s">
        <v>477</v>
      </c>
      <c r="H392" s="188" t="n">
        <v>160.9</v>
      </c>
      <c r="L392" s="185"/>
      <c r="M392" s="189"/>
      <c r="N392" s="190"/>
      <c r="O392" s="190"/>
      <c r="P392" s="190"/>
      <c r="Q392" s="190"/>
      <c r="R392" s="190"/>
      <c r="S392" s="190"/>
      <c r="T392" s="191"/>
      <c r="AT392" s="186" t="s">
        <v>133</v>
      </c>
      <c r="AU392" s="186" t="s">
        <v>82</v>
      </c>
      <c r="AV392" s="184" t="s">
        <v>82</v>
      </c>
      <c r="AW392" s="184" t="s">
        <v>29</v>
      </c>
      <c r="AX392" s="184" t="s">
        <v>72</v>
      </c>
      <c r="AY392" s="186" t="s">
        <v>124</v>
      </c>
    </row>
    <row r="393" s="176" customFormat="true" ht="12.8" hidden="false" customHeight="false" outlineLevel="0" collapsed="false">
      <c r="B393" s="177"/>
      <c r="D393" s="178" t="s">
        <v>133</v>
      </c>
      <c r="E393" s="179"/>
      <c r="F393" s="180" t="s">
        <v>362</v>
      </c>
      <c r="H393" s="179"/>
      <c r="L393" s="177"/>
      <c r="M393" s="181"/>
      <c r="N393" s="182"/>
      <c r="O393" s="182"/>
      <c r="P393" s="182"/>
      <c r="Q393" s="182"/>
      <c r="R393" s="182"/>
      <c r="S393" s="182"/>
      <c r="T393" s="183"/>
      <c r="AT393" s="179" t="s">
        <v>133</v>
      </c>
      <c r="AU393" s="179" t="s">
        <v>82</v>
      </c>
      <c r="AV393" s="176" t="s">
        <v>80</v>
      </c>
      <c r="AW393" s="176" t="s">
        <v>29</v>
      </c>
      <c r="AX393" s="176" t="s">
        <v>72</v>
      </c>
      <c r="AY393" s="179" t="s">
        <v>124</v>
      </c>
    </row>
    <row r="394" s="184" customFormat="true" ht="12.8" hidden="false" customHeight="false" outlineLevel="0" collapsed="false">
      <c r="B394" s="185"/>
      <c r="D394" s="178" t="s">
        <v>133</v>
      </c>
      <c r="E394" s="186"/>
      <c r="F394" s="187" t="s">
        <v>478</v>
      </c>
      <c r="H394" s="188" t="n">
        <v>-38.922</v>
      </c>
      <c r="L394" s="185"/>
      <c r="M394" s="189"/>
      <c r="N394" s="190"/>
      <c r="O394" s="190"/>
      <c r="P394" s="190"/>
      <c r="Q394" s="190"/>
      <c r="R394" s="190"/>
      <c r="S394" s="190"/>
      <c r="T394" s="191"/>
      <c r="AT394" s="186" t="s">
        <v>133</v>
      </c>
      <c r="AU394" s="186" t="s">
        <v>82</v>
      </c>
      <c r="AV394" s="184" t="s">
        <v>82</v>
      </c>
      <c r="AW394" s="184" t="s">
        <v>29</v>
      </c>
      <c r="AX394" s="184" t="s">
        <v>72</v>
      </c>
      <c r="AY394" s="186" t="s">
        <v>124</v>
      </c>
    </row>
    <row r="395" s="184" customFormat="true" ht="12.8" hidden="false" customHeight="false" outlineLevel="0" collapsed="false">
      <c r="B395" s="185"/>
      <c r="D395" s="178" t="s">
        <v>133</v>
      </c>
      <c r="E395" s="186"/>
      <c r="F395" s="187" t="s">
        <v>479</v>
      </c>
      <c r="H395" s="188" t="n">
        <v>-20.02</v>
      </c>
      <c r="L395" s="185"/>
      <c r="M395" s="189"/>
      <c r="N395" s="190"/>
      <c r="O395" s="190"/>
      <c r="P395" s="190"/>
      <c r="Q395" s="190"/>
      <c r="R395" s="190"/>
      <c r="S395" s="190"/>
      <c r="T395" s="191"/>
      <c r="AT395" s="186" t="s">
        <v>133</v>
      </c>
      <c r="AU395" s="186" t="s">
        <v>82</v>
      </c>
      <c r="AV395" s="184" t="s">
        <v>82</v>
      </c>
      <c r="AW395" s="184" t="s">
        <v>29</v>
      </c>
      <c r="AX395" s="184" t="s">
        <v>72</v>
      </c>
      <c r="AY395" s="186" t="s">
        <v>124</v>
      </c>
    </row>
    <row r="396" s="215" customFormat="true" ht="12.8" hidden="false" customHeight="false" outlineLevel="0" collapsed="false">
      <c r="B396" s="216"/>
      <c r="D396" s="178" t="s">
        <v>133</v>
      </c>
      <c r="E396" s="217"/>
      <c r="F396" s="218" t="s">
        <v>392</v>
      </c>
      <c r="H396" s="219" t="n">
        <v>101.958</v>
      </c>
      <c r="L396" s="216"/>
      <c r="M396" s="220"/>
      <c r="N396" s="221"/>
      <c r="O396" s="221"/>
      <c r="P396" s="221"/>
      <c r="Q396" s="221"/>
      <c r="R396" s="221"/>
      <c r="S396" s="221"/>
      <c r="T396" s="222"/>
      <c r="AT396" s="217" t="s">
        <v>133</v>
      </c>
      <c r="AU396" s="217" t="s">
        <v>82</v>
      </c>
      <c r="AV396" s="215" t="s">
        <v>142</v>
      </c>
      <c r="AW396" s="215" t="s">
        <v>29</v>
      </c>
      <c r="AX396" s="215" t="s">
        <v>72</v>
      </c>
      <c r="AY396" s="217" t="s">
        <v>124</v>
      </c>
    </row>
    <row r="397" s="176" customFormat="true" ht="12.8" hidden="false" customHeight="false" outlineLevel="0" collapsed="false">
      <c r="B397" s="177"/>
      <c r="D397" s="178" t="s">
        <v>133</v>
      </c>
      <c r="E397" s="179"/>
      <c r="F397" s="180" t="s">
        <v>480</v>
      </c>
      <c r="H397" s="179"/>
      <c r="L397" s="177"/>
      <c r="M397" s="181"/>
      <c r="N397" s="182"/>
      <c r="O397" s="182"/>
      <c r="P397" s="182"/>
      <c r="Q397" s="182"/>
      <c r="R397" s="182"/>
      <c r="S397" s="182"/>
      <c r="T397" s="183"/>
      <c r="AT397" s="179" t="s">
        <v>133</v>
      </c>
      <c r="AU397" s="179" t="s">
        <v>82</v>
      </c>
      <c r="AV397" s="176" t="s">
        <v>80</v>
      </c>
      <c r="AW397" s="176" t="s">
        <v>29</v>
      </c>
      <c r="AX397" s="176" t="s">
        <v>72</v>
      </c>
      <c r="AY397" s="179" t="s">
        <v>124</v>
      </c>
    </row>
    <row r="398" s="184" customFormat="true" ht="12.8" hidden="false" customHeight="false" outlineLevel="0" collapsed="false">
      <c r="B398" s="185"/>
      <c r="D398" s="178" t="s">
        <v>133</v>
      </c>
      <c r="E398" s="186"/>
      <c r="F398" s="187" t="s">
        <v>481</v>
      </c>
      <c r="H398" s="188" t="n">
        <v>97.125</v>
      </c>
      <c r="L398" s="185"/>
      <c r="M398" s="189"/>
      <c r="N398" s="190"/>
      <c r="O398" s="190"/>
      <c r="P398" s="190"/>
      <c r="Q398" s="190"/>
      <c r="R398" s="190"/>
      <c r="S398" s="190"/>
      <c r="T398" s="191"/>
      <c r="AT398" s="186" t="s">
        <v>133</v>
      </c>
      <c r="AU398" s="186" t="s">
        <v>82</v>
      </c>
      <c r="AV398" s="184" t="s">
        <v>82</v>
      </c>
      <c r="AW398" s="184" t="s">
        <v>29</v>
      </c>
      <c r="AX398" s="184" t="s">
        <v>72</v>
      </c>
      <c r="AY398" s="186" t="s">
        <v>124</v>
      </c>
    </row>
    <row r="399" s="176" customFormat="true" ht="12.8" hidden="false" customHeight="false" outlineLevel="0" collapsed="false">
      <c r="B399" s="177"/>
      <c r="D399" s="178" t="s">
        <v>133</v>
      </c>
      <c r="E399" s="179"/>
      <c r="F399" s="180" t="s">
        <v>362</v>
      </c>
      <c r="H399" s="179"/>
      <c r="L399" s="177"/>
      <c r="M399" s="181"/>
      <c r="N399" s="182"/>
      <c r="O399" s="182"/>
      <c r="P399" s="182"/>
      <c r="Q399" s="182"/>
      <c r="R399" s="182"/>
      <c r="S399" s="182"/>
      <c r="T399" s="183"/>
      <c r="AT399" s="179" t="s">
        <v>133</v>
      </c>
      <c r="AU399" s="179" t="s">
        <v>82</v>
      </c>
      <c r="AV399" s="176" t="s">
        <v>80</v>
      </c>
      <c r="AW399" s="176" t="s">
        <v>29</v>
      </c>
      <c r="AX399" s="176" t="s">
        <v>72</v>
      </c>
      <c r="AY399" s="179" t="s">
        <v>124</v>
      </c>
    </row>
    <row r="400" s="184" customFormat="true" ht="12.8" hidden="false" customHeight="false" outlineLevel="0" collapsed="false">
      <c r="B400" s="185"/>
      <c r="D400" s="178" t="s">
        <v>133</v>
      </c>
      <c r="E400" s="186"/>
      <c r="F400" s="187" t="s">
        <v>482</v>
      </c>
      <c r="H400" s="188" t="n">
        <v>-4.253</v>
      </c>
      <c r="L400" s="185"/>
      <c r="M400" s="189"/>
      <c r="N400" s="190"/>
      <c r="O400" s="190"/>
      <c r="P400" s="190"/>
      <c r="Q400" s="190"/>
      <c r="R400" s="190"/>
      <c r="S400" s="190"/>
      <c r="T400" s="191"/>
      <c r="AT400" s="186" t="s">
        <v>133</v>
      </c>
      <c r="AU400" s="186" t="s">
        <v>82</v>
      </c>
      <c r="AV400" s="184" t="s">
        <v>82</v>
      </c>
      <c r="AW400" s="184" t="s">
        <v>29</v>
      </c>
      <c r="AX400" s="184" t="s">
        <v>72</v>
      </c>
      <c r="AY400" s="186" t="s">
        <v>124</v>
      </c>
    </row>
    <row r="401" s="215" customFormat="true" ht="12.8" hidden="false" customHeight="false" outlineLevel="0" collapsed="false">
      <c r="B401" s="216"/>
      <c r="D401" s="178" t="s">
        <v>133</v>
      </c>
      <c r="E401" s="217"/>
      <c r="F401" s="218" t="s">
        <v>392</v>
      </c>
      <c r="H401" s="219" t="n">
        <v>92.872</v>
      </c>
      <c r="L401" s="216"/>
      <c r="M401" s="220"/>
      <c r="N401" s="221"/>
      <c r="O401" s="221"/>
      <c r="P401" s="221"/>
      <c r="Q401" s="221"/>
      <c r="R401" s="221"/>
      <c r="S401" s="221"/>
      <c r="T401" s="222"/>
      <c r="AT401" s="217" t="s">
        <v>133</v>
      </c>
      <c r="AU401" s="217" t="s">
        <v>82</v>
      </c>
      <c r="AV401" s="215" t="s">
        <v>142</v>
      </c>
      <c r="AW401" s="215" t="s">
        <v>29</v>
      </c>
      <c r="AX401" s="215" t="s">
        <v>72</v>
      </c>
      <c r="AY401" s="217" t="s">
        <v>124</v>
      </c>
    </row>
    <row r="402" s="176" customFormat="true" ht="12.8" hidden="false" customHeight="false" outlineLevel="0" collapsed="false">
      <c r="B402" s="177"/>
      <c r="D402" s="178" t="s">
        <v>133</v>
      </c>
      <c r="E402" s="179"/>
      <c r="F402" s="180" t="s">
        <v>483</v>
      </c>
      <c r="H402" s="179"/>
      <c r="L402" s="177"/>
      <c r="M402" s="181"/>
      <c r="N402" s="182"/>
      <c r="O402" s="182"/>
      <c r="P402" s="182"/>
      <c r="Q402" s="182"/>
      <c r="R402" s="182"/>
      <c r="S402" s="182"/>
      <c r="T402" s="183"/>
      <c r="AT402" s="179" t="s">
        <v>133</v>
      </c>
      <c r="AU402" s="179" t="s">
        <v>82</v>
      </c>
      <c r="AV402" s="176" t="s">
        <v>80</v>
      </c>
      <c r="AW402" s="176" t="s">
        <v>29</v>
      </c>
      <c r="AX402" s="176" t="s">
        <v>72</v>
      </c>
      <c r="AY402" s="179" t="s">
        <v>124</v>
      </c>
    </row>
    <row r="403" s="184" customFormat="true" ht="12.8" hidden="false" customHeight="false" outlineLevel="0" collapsed="false">
      <c r="B403" s="185"/>
      <c r="D403" s="178" t="s">
        <v>133</v>
      </c>
      <c r="E403" s="186"/>
      <c r="F403" s="187" t="s">
        <v>484</v>
      </c>
      <c r="H403" s="188" t="n">
        <v>120.6</v>
      </c>
      <c r="L403" s="185"/>
      <c r="M403" s="189"/>
      <c r="N403" s="190"/>
      <c r="O403" s="190"/>
      <c r="P403" s="190"/>
      <c r="Q403" s="190"/>
      <c r="R403" s="190"/>
      <c r="S403" s="190"/>
      <c r="T403" s="191"/>
      <c r="AT403" s="186" t="s">
        <v>133</v>
      </c>
      <c r="AU403" s="186" t="s">
        <v>82</v>
      </c>
      <c r="AV403" s="184" t="s">
        <v>82</v>
      </c>
      <c r="AW403" s="184" t="s">
        <v>29</v>
      </c>
      <c r="AX403" s="184" t="s">
        <v>72</v>
      </c>
      <c r="AY403" s="186" t="s">
        <v>124</v>
      </c>
    </row>
    <row r="404" s="176" customFormat="true" ht="12.8" hidden="false" customHeight="false" outlineLevel="0" collapsed="false">
      <c r="B404" s="177"/>
      <c r="D404" s="178" t="s">
        <v>133</v>
      </c>
      <c r="E404" s="179"/>
      <c r="F404" s="180" t="s">
        <v>362</v>
      </c>
      <c r="H404" s="179"/>
      <c r="L404" s="177"/>
      <c r="M404" s="181"/>
      <c r="N404" s="182"/>
      <c r="O404" s="182"/>
      <c r="P404" s="182"/>
      <c r="Q404" s="182"/>
      <c r="R404" s="182"/>
      <c r="S404" s="182"/>
      <c r="T404" s="183"/>
      <c r="AT404" s="179" t="s">
        <v>133</v>
      </c>
      <c r="AU404" s="179" t="s">
        <v>82</v>
      </c>
      <c r="AV404" s="176" t="s">
        <v>80</v>
      </c>
      <c r="AW404" s="176" t="s">
        <v>29</v>
      </c>
      <c r="AX404" s="176" t="s">
        <v>72</v>
      </c>
      <c r="AY404" s="179" t="s">
        <v>124</v>
      </c>
    </row>
    <row r="405" s="184" customFormat="true" ht="12.8" hidden="false" customHeight="false" outlineLevel="0" collapsed="false">
      <c r="B405" s="185"/>
      <c r="D405" s="178" t="s">
        <v>133</v>
      </c>
      <c r="E405" s="186"/>
      <c r="F405" s="187" t="s">
        <v>485</v>
      </c>
      <c r="H405" s="188" t="n">
        <v>-19.572</v>
      </c>
      <c r="L405" s="185"/>
      <c r="M405" s="189"/>
      <c r="N405" s="190"/>
      <c r="O405" s="190"/>
      <c r="P405" s="190"/>
      <c r="Q405" s="190"/>
      <c r="R405" s="190"/>
      <c r="S405" s="190"/>
      <c r="T405" s="191"/>
      <c r="AT405" s="186" t="s">
        <v>133</v>
      </c>
      <c r="AU405" s="186" t="s">
        <v>82</v>
      </c>
      <c r="AV405" s="184" t="s">
        <v>82</v>
      </c>
      <c r="AW405" s="184" t="s">
        <v>29</v>
      </c>
      <c r="AX405" s="184" t="s">
        <v>72</v>
      </c>
      <c r="AY405" s="186" t="s">
        <v>124</v>
      </c>
    </row>
    <row r="406" s="215" customFormat="true" ht="12.8" hidden="false" customHeight="false" outlineLevel="0" collapsed="false">
      <c r="B406" s="216"/>
      <c r="D406" s="178" t="s">
        <v>133</v>
      </c>
      <c r="E406" s="217"/>
      <c r="F406" s="218" t="s">
        <v>392</v>
      </c>
      <c r="H406" s="219" t="n">
        <v>101.028</v>
      </c>
      <c r="L406" s="216"/>
      <c r="M406" s="220"/>
      <c r="N406" s="221"/>
      <c r="O406" s="221"/>
      <c r="P406" s="221"/>
      <c r="Q406" s="221"/>
      <c r="R406" s="221"/>
      <c r="S406" s="221"/>
      <c r="T406" s="222"/>
      <c r="AT406" s="217" t="s">
        <v>133</v>
      </c>
      <c r="AU406" s="217" t="s">
        <v>82</v>
      </c>
      <c r="AV406" s="215" t="s">
        <v>142</v>
      </c>
      <c r="AW406" s="215" t="s">
        <v>29</v>
      </c>
      <c r="AX406" s="215" t="s">
        <v>72</v>
      </c>
      <c r="AY406" s="217" t="s">
        <v>124</v>
      </c>
    </row>
    <row r="407" s="176" customFormat="true" ht="12.8" hidden="false" customHeight="false" outlineLevel="0" collapsed="false">
      <c r="B407" s="177"/>
      <c r="D407" s="178" t="s">
        <v>133</v>
      </c>
      <c r="E407" s="179"/>
      <c r="F407" s="180" t="s">
        <v>486</v>
      </c>
      <c r="H407" s="179"/>
      <c r="L407" s="177"/>
      <c r="M407" s="181"/>
      <c r="N407" s="182"/>
      <c r="O407" s="182"/>
      <c r="P407" s="182"/>
      <c r="Q407" s="182"/>
      <c r="R407" s="182"/>
      <c r="S407" s="182"/>
      <c r="T407" s="183"/>
      <c r="AT407" s="179" t="s">
        <v>133</v>
      </c>
      <c r="AU407" s="179" t="s">
        <v>82</v>
      </c>
      <c r="AV407" s="176" t="s">
        <v>80</v>
      </c>
      <c r="AW407" s="176" t="s">
        <v>29</v>
      </c>
      <c r="AX407" s="176" t="s">
        <v>72</v>
      </c>
      <c r="AY407" s="179" t="s">
        <v>124</v>
      </c>
    </row>
    <row r="408" s="184" customFormat="true" ht="12.8" hidden="false" customHeight="false" outlineLevel="0" collapsed="false">
      <c r="B408" s="185"/>
      <c r="D408" s="178" t="s">
        <v>133</v>
      </c>
      <c r="E408" s="186"/>
      <c r="F408" s="187" t="s">
        <v>487</v>
      </c>
      <c r="H408" s="188" t="n">
        <v>129.1</v>
      </c>
      <c r="L408" s="185"/>
      <c r="M408" s="189"/>
      <c r="N408" s="190"/>
      <c r="O408" s="190"/>
      <c r="P408" s="190"/>
      <c r="Q408" s="190"/>
      <c r="R408" s="190"/>
      <c r="S408" s="190"/>
      <c r="T408" s="191"/>
      <c r="AT408" s="186" t="s">
        <v>133</v>
      </c>
      <c r="AU408" s="186" t="s">
        <v>82</v>
      </c>
      <c r="AV408" s="184" t="s">
        <v>82</v>
      </c>
      <c r="AW408" s="184" t="s">
        <v>29</v>
      </c>
      <c r="AX408" s="184" t="s">
        <v>72</v>
      </c>
      <c r="AY408" s="186" t="s">
        <v>124</v>
      </c>
    </row>
    <row r="409" s="176" customFormat="true" ht="12.8" hidden="false" customHeight="false" outlineLevel="0" collapsed="false">
      <c r="B409" s="177"/>
      <c r="D409" s="178" t="s">
        <v>133</v>
      </c>
      <c r="E409" s="179"/>
      <c r="F409" s="180" t="s">
        <v>362</v>
      </c>
      <c r="H409" s="179"/>
      <c r="L409" s="177"/>
      <c r="M409" s="181"/>
      <c r="N409" s="182"/>
      <c r="O409" s="182"/>
      <c r="P409" s="182"/>
      <c r="Q409" s="182"/>
      <c r="R409" s="182"/>
      <c r="S409" s="182"/>
      <c r="T409" s="183"/>
      <c r="AT409" s="179" t="s">
        <v>133</v>
      </c>
      <c r="AU409" s="179" t="s">
        <v>82</v>
      </c>
      <c r="AV409" s="176" t="s">
        <v>80</v>
      </c>
      <c r="AW409" s="176" t="s">
        <v>29</v>
      </c>
      <c r="AX409" s="176" t="s">
        <v>72</v>
      </c>
      <c r="AY409" s="179" t="s">
        <v>124</v>
      </c>
    </row>
    <row r="410" s="184" customFormat="true" ht="12.8" hidden="false" customHeight="false" outlineLevel="0" collapsed="false">
      <c r="B410" s="185"/>
      <c r="D410" s="178" t="s">
        <v>133</v>
      </c>
      <c r="E410" s="186"/>
      <c r="F410" s="187" t="s">
        <v>488</v>
      </c>
      <c r="H410" s="188" t="n">
        <v>-25.23</v>
      </c>
      <c r="L410" s="185"/>
      <c r="M410" s="189"/>
      <c r="N410" s="190"/>
      <c r="O410" s="190"/>
      <c r="P410" s="190"/>
      <c r="Q410" s="190"/>
      <c r="R410" s="190"/>
      <c r="S410" s="190"/>
      <c r="T410" s="191"/>
      <c r="AT410" s="186" t="s">
        <v>133</v>
      </c>
      <c r="AU410" s="186" t="s">
        <v>82</v>
      </c>
      <c r="AV410" s="184" t="s">
        <v>82</v>
      </c>
      <c r="AW410" s="184" t="s">
        <v>29</v>
      </c>
      <c r="AX410" s="184" t="s">
        <v>72</v>
      </c>
      <c r="AY410" s="186" t="s">
        <v>124</v>
      </c>
    </row>
    <row r="411" s="215" customFormat="true" ht="12.8" hidden="false" customHeight="false" outlineLevel="0" collapsed="false">
      <c r="B411" s="216"/>
      <c r="D411" s="178" t="s">
        <v>133</v>
      </c>
      <c r="E411" s="217"/>
      <c r="F411" s="218" t="s">
        <v>392</v>
      </c>
      <c r="H411" s="219" t="n">
        <v>103.87</v>
      </c>
      <c r="L411" s="216"/>
      <c r="M411" s="220"/>
      <c r="N411" s="221"/>
      <c r="O411" s="221"/>
      <c r="P411" s="221"/>
      <c r="Q411" s="221"/>
      <c r="R411" s="221"/>
      <c r="S411" s="221"/>
      <c r="T411" s="222"/>
      <c r="AT411" s="217" t="s">
        <v>133</v>
      </c>
      <c r="AU411" s="217" t="s">
        <v>82</v>
      </c>
      <c r="AV411" s="215" t="s">
        <v>142</v>
      </c>
      <c r="AW411" s="215" t="s">
        <v>29</v>
      </c>
      <c r="AX411" s="215" t="s">
        <v>72</v>
      </c>
      <c r="AY411" s="217" t="s">
        <v>124</v>
      </c>
    </row>
    <row r="412" s="176" customFormat="true" ht="12.8" hidden="false" customHeight="false" outlineLevel="0" collapsed="false">
      <c r="B412" s="177"/>
      <c r="D412" s="178" t="s">
        <v>133</v>
      </c>
      <c r="E412" s="179"/>
      <c r="F412" s="180" t="s">
        <v>489</v>
      </c>
      <c r="H412" s="179"/>
      <c r="L412" s="177"/>
      <c r="M412" s="181"/>
      <c r="N412" s="182"/>
      <c r="O412" s="182"/>
      <c r="P412" s="182"/>
      <c r="Q412" s="182"/>
      <c r="R412" s="182"/>
      <c r="S412" s="182"/>
      <c r="T412" s="183"/>
      <c r="AT412" s="179" t="s">
        <v>133</v>
      </c>
      <c r="AU412" s="179" t="s">
        <v>82</v>
      </c>
      <c r="AV412" s="176" t="s">
        <v>80</v>
      </c>
      <c r="AW412" s="176" t="s">
        <v>29</v>
      </c>
      <c r="AX412" s="176" t="s">
        <v>72</v>
      </c>
      <c r="AY412" s="179" t="s">
        <v>124</v>
      </c>
    </row>
    <row r="413" s="184" customFormat="true" ht="12.8" hidden="false" customHeight="false" outlineLevel="0" collapsed="false">
      <c r="B413" s="185"/>
      <c r="D413" s="178" t="s">
        <v>133</v>
      </c>
      <c r="E413" s="186"/>
      <c r="F413" s="187" t="s">
        <v>490</v>
      </c>
      <c r="H413" s="188" t="n">
        <v>35.6</v>
      </c>
      <c r="L413" s="185"/>
      <c r="M413" s="189"/>
      <c r="N413" s="190"/>
      <c r="O413" s="190"/>
      <c r="P413" s="190"/>
      <c r="Q413" s="190"/>
      <c r="R413" s="190"/>
      <c r="S413" s="190"/>
      <c r="T413" s="191"/>
      <c r="AT413" s="186" t="s">
        <v>133</v>
      </c>
      <c r="AU413" s="186" t="s">
        <v>82</v>
      </c>
      <c r="AV413" s="184" t="s">
        <v>82</v>
      </c>
      <c r="AW413" s="184" t="s">
        <v>29</v>
      </c>
      <c r="AX413" s="184" t="s">
        <v>72</v>
      </c>
      <c r="AY413" s="186" t="s">
        <v>124</v>
      </c>
    </row>
    <row r="414" s="215" customFormat="true" ht="12.8" hidden="false" customHeight="false" outlineLevel="0" collapsed="false">
      <c r="B414" s="216"/>
      <c r="D414" s="178" t="s">
        <v>133</v>
      </c>
      <c r="E414" s="217"/>
      <c r="F414" s="218" t="s">
        <v>392</v>
      </c>
      <c r="H414" s="219" t="n">
        <v>35.6</v>
      </c>
      <c r="L414" s="216"/>
      <c r="M414" s="220"/>
      <c r="N414" s="221"/>
      <c r="O414" s="221"/>
      <c r="P414" s="221"/>
      <c r="Q414" s="221"/>
      <c r="R414" s="221"/>
      <c r="S414" s="221"/>
      <c r="T414" s="222"/>
      <c r="AT414" s="217" t="s">
        <v>133</v>
      </c>
      <c r="AU414" s="217" t="s">
        <v>82</v>
      </c>
      <c r="AV414" s="215" t="s">
        <v>142</v>
      </c>
      <c r="AW414" s="215" t="s">
        <v>29</v>
      </c>
      <c r="AX414" s="215" t="s">
        <v>72</v>
      </c>
      <c r="AY414" s="217" t="s">
        <v>124</v>
      </c>
    </row>
    <row r="415" s="176" customFormat="true" ht="12.8" hidden="false" customHeight="false" outlineLevel="0" collapsed="false">
      <c r="B415" s="177"/>
      <c r="D415" s="178" t="s">
        <v>133</v>
      </c>
      <c r="E415" s="179"/>
      <c r="F415" s="180" t="s">
        <v>491</v>
      </c>
      <c r="H415" s="179"/>
      <c r="L415" s="177"/>
      <c r="M415" s="181"/>
      <c r="N415" s="182"/>
      <c r="O415" s="182"/>
      <c r="P415" s="182"/>
      <c r="Q415" s="182"/>
      <c r="R415" s="182"/>
      <c r="S415" s="182"/>
      <c r="T415" s="183"/>
      <c r="AT415" s="179" t="s">
        <v>133</v>
      </c>
      <c r="AU415" s="179" t="s">
        <v>82</v>
      </c>
      <c r="AV415" s="176" t="s">
        <v>80</v>
      </c>
      <c r="AW415" s="176" t="s">
        <v>29</v>
      </c>
      <c r="AX415" s="176" t="s">
        <v>72</v>
      </c>
      <c r="AY415" s="179" t="s">
        <v>124</v>
      </c>
    </row>
    <row r="416" s="184" customFormat="true" ht="12.8" hidden="false" customHeight="false" outlineLevel="0" collapsed="false">
      <c r="B416" s="185"/>
      <c r="D416" s="178" t="s">
        <v>133</v>
      </c>
      <c r="E416" s="186"/>
      <c r="F416" s="187" t="s">
        <v>492</v>
      </c>
      <c r="H416" s="188" t="n">
        <v>21.202</v>
      </c>
      <c r="L416" s="185"/>
      <c r="M416" s="189"/>
      <c r="N416" s="190"/>
      <c r="O416" s="190"/>
      <c r="P416" s="190"/>
      <c r="Q416" s="190"/>
      <c r="R416" s="190"/>
      <c r="S416" s="190"/>
      <c r="T416" s="191"/>
      <c r="AT416" s="186" t="s">
        <v>133</v>
      </c>
      <c r="AU416" s="186" t="s">
        <v>82</v>
      </c>
      <c r="AV416" s="184" t="s">
        <v>82</v>
      </c>
      <c r="AW416" s="184" t="s">
        <v>29</v>
      </c>
      <c r="AX416" s="184" t="s">
        <v>72</v>
      </c>
      <c r="AY416" s="186" t="s">
        <v>124</v>
      </c>
    </row>
    <row r="417" s="215" customFormat="true" ht="12.8" hidden="false" customHeight="false" outlineLevel="0" collapsed="false">
      <c r="B417" s="216"/>
      <c r="D417" s="178" t="s">
        <v>133</v>
      </c>
      <c r="E417" s="217"/>
      <c r="F417" s="218" t="s">
        <v>392</v>
      </c>
      <c r="H417" s="219" t="n">
        <v>21.202</v>
      </c>
      <c r="L417" s="216"/>
      <c r="M417" s="220"/>
      <c r="N417" s="221"/>
      <c r="O417" s="221"/>
      <c r="P417" s="221"/>
      <c r="Q417" s="221"/>
      <c r="R417" s="221"/>
      <c r="S417" s="221"/>
      <c r="T417" s="222"/>
      <c r="AT417" s="217" t="s">
        <v>133</v>
      </c>
      <c r="AU417" s="217" t="s">
        <v>82</v>
      </c>
      <c r="AV417" s="215" t="s">
        <v>142</v>
      </c>
      <c r="AW417" s="215" t="s">
        <v>29</v>
      </c>
      <c r="AX417" s="215" t="s">
        <v>72</v>
      </c>
      <c r="AY417" s="217" t="s">
        <v>124</v>
      </c>
    </row>
    <row r="418" s="176" customFormat="true" ht="12.8" hidden="false" customHeight="false" outlineLevel="0" collapsed="false">
      <c r="B418" s="177"/>
      <c r="D418" s="178" t="s">
        <v>133</v>
      </c>
      <c r="E418" s="179"/>
      <c r="F418" s="180" t="s">
        <v>493</v>
      </c>
      <c r="H418" s="179"/>
      <c r="L418" s="177"/>
      <c r="M418" s="181"/>
      <c r="N418" s="182"/>
      <c r="O418" s="182"/>
      <c r="P418" s="182"/>
      <c r="Q418" s="182"/>
      <c r="R418" s="182"/>
      <c r="S418" s="182"/>
      <c r="T418" s="183"/>
      <c r="AT418" s="179" t="s">
        <v>133</v>
      </c>
      <c r="AU418" s="179" t="s">
        <v>82</v>
      </c>
      <c r="AV418" s="176" t="s">
        <v>80</v>
      </c>
      <c r="AW418" s="176" t="s">
        <v>29</v>
      </c>
      <c r="AX418" s="176" t="s">
        <v>72</v>
      </c>
      <c r="AY418" s="179" t="s">
        <v>124</v>
      </c>
    </row>
    <row r="419" s="184" customFormat="true" ht="12.8" hidden="false" customHeight="false" outlineLevel="0" collapsed="false">
      <c r="B419" s="185"/>
      <c r="D419" s="178" t="s">
        <v>133</v>
      </c>
      <c r="E419" s="186"/>
      <c r="F419" s="187" t="s">
        <v>494</v>
      </c>
      <c r="H419" s="188" t="n">
        <v>-9.452</v>
      </c>
      <c r="L419" s="185"/>
      <c r="M419" s="189"/>
      <c r="N419" s="190"/>
      <c r="O419" s="190"/>
      <c r="P419" s="190"/>
      <c r="Q419" s="190"/>
      <c r="R419" s="190"/>
      <c r="S419" s="190"/>
      <c r="T419" s="191"/>
      <c r="AT419" s="186" t="s">
        <v>133</v>
      </c>
      <c r="AU419" s="186" t="s">
        <v>82</v>
      </c>
      <c r="AV419" s="184" t="s">
        <v>82</v>
      </c>
      <c r="AW419" s="184" t="s">
        <v>29</v>
      </c>
      <c r="AX419" s="184" t="s">
        <v>72</v>
      </c>
      <c r="AY419" s="186" t="s">
        <v>124</v>
      </c>
    </row>
    <row r="420" s="184" customFormat="true" ht="12.8" hidden="false" customHeight="false" outlineLevel="0" collapsed="false">
      <c r="B420" s="185"/>
      <c r="D420" s="178" t="s">
        <v>133</v>
      </c>
      <c r="E420" s="186"/>
      <c r="F420" s="187" t="s">
        <v>495</v>
      </c>
      <c r="H420" s="188" t="n">
        <v>-8.423</v>
      </c>
      <c r="L420" s="185"/>
      <c r="M420" s="189"/>
      <c r="N420" s="190"/>
      <c r="O420" s="190"/>
      <c r="P420" s="190"/>
      <c r="Q420" s="190"/>
      <c r="R420" s="190"/>
      <c r="S420" s="190"/>
      <c r="T420" s="191"/>
      <c r="AT420" s="186" t="s">
        <v>133</v>
      </c>
      <c r="AU420" s="186" t="s">
        <v>82</v>
      </c>
      <c r="AV420" s="184" t="s">
        <v>82</v>
      </c>
      <c r="AW420" s="184" t="s">
        <v>29</v>
      </c>
      <c r="AX420" s="184" t="s">
        <v>72</v>
      </c>
      <c r="AY420" s="186" t="s">
        <v>124</v>
      </c>
    </row>
    <row r="421" s="184" customFormat="true" ht="12.8" hidden="false" customHeight="false" outlineLevel="0" collapsed="false">
      <c r="B421" s="185"/>
      <c r="D421" s="178" t="s">
        <v>133</v>
      </c>
      <c r="E421" s="186"/>
      <c r="F421" s="187" t="s">
        <v>496</v>
      </c>
      <c r="H421" s="188" t="n">
        <v>-3.576</v>
      </c>
      <c r="L421" s="185"/>
      <c r="M421" s="189"/>
      <c r="N421" s="190"/>
      <c r="O421" s="190"/>
      <c r="P421" s="190"/>
      <c r="Q421" s="190"/>
      <c r="R421" s="190"/>
      <c r="S421" s="190"/>
      <c r="T421" s="191"/>
      <c r="AT421" s="186" t="s">
        <v>133</v>
      </c>
      <c r="AU421" s="186" t="s">
        <v>82</v>
      </c>
      <c r="AV421" s="184" t="s">
        <v>82</v>
      </c>
      <c r="AW421" s="184" t="s">
        <v>29</v>
      </c>
      <c r="AX421" s="184" t="s">
        <v>72</v>
      </c>
      <c r="AY421" s="186" t="s">
        <v>124</v>
      </c>
    </row>
    <row r="422" s="184" customFormat="true" ht="12.8" hidden="false" customHeight="false" outlineLevel="0" collapsed="false">
      <c r="B422" s="185"/>
      <c r="D422" s="178" t="s">
        <v>133</v>
      </c>
      <c r="E422" s="186"/>
      <c r="F422" s="187" t="s">
        <v>497</v>
      </c>
      <c r="H422" s="188" t="n">
        <v>-6.72</v>
      </c>
      <c r="L422" s="185"/>
      <c r="M422" s="189"/>
      <c r="N422" s="190"/>
      <c r="O422" s="190"/>
      <c r="P422" s="190"/>
      <c r="Q422" s="190"/>
      <c r="R422" s="190"/>
      <c r="S422" s="190"/>
      <c r="T422" s="191"/>
      <c r="AT422" s="186" t="s">
        <v>133</v>
      </c>
      <c r="AU422" s="186" t="s">
        <v>82</v>
      </c>
      <c r="AV422" s="184" t="s">
        <v>82</v>
      </c>
      <c r="AW422" s="184" t="s">
        <v>29</v>
      </c>
      <c r="AX422" s="184" t="s">
        <v>72</v>
      </c>
      <c r="AY422" s="186" t="s">
        <v>124</v>
      </c>
    </row>
    <row r="423" s="215" customFormat="true" ht="12.8" hidden="false" customHeight="false" outlineLevel="0" collapsed="false">
      <c r="B423" s="216"/>
      <c r="D423" s="178" t="s">
        <v>133</v>
      </c>
      <c r="E423" s="217"/>
      <c r="F423" s="218" t="s">
        <v>392</v>
      </c>
      <c r="H423" s="219" t="n">
        <v>-28.171</v>
      </c>
      <c r="L423" s="216"/>
      <c r="M423" s="220"/>
      <c r="N423" s="221"/>
      <c r="O423" s="221"/>
      <c r="P423" s="221"/>
      <c r="Q423" s="221"/>
      <c r="R423" s="221"/>
      <c r="S423" s="221"/>
      <c r="T423" s="222"/>
      <c r="AT423" s="217" t="s">
        <v>133</v>
      </c>
      <c r="AU423" s="217" t="s">
        <v>82</v>
      </c>
      <c r="AV423" s="215" t="s">
        <v>142</v>
      </c>
      <c r="AW423" s="215" t="s">
        <v>29</v>
      </c>
      <c r="AX423" s="215" t="s">
        <v>72</v>
      </c>
      <c r="AY423" s="217" t="s">
        <v>124</v>
      </c>
    </row>
    <row r="424" s="176" customFormat="true" ht="12.8" hidden="false" customHeight="false" outlineLevel="0" collapsed="false">
      <c r="B424" s="177"/>
      <c r="D424" s="178" t="s">
        <v>133</v>
      </c>
      <c r="E424" s="179"/>
      <c r="F424" s="180" t="s">
        <v>498</v>
      </c>
      <c r="H424" s="179"/>
      <c r="L424" s="177"/>
      <c r="M424" s="181"/>
      <c r="N424" s="182"/>
      <c r="O424" s="182"/>
      <c r="P424" s="182"/>
      <c r="Q424" s="182"/>
      <c r="R424" s="182"/>
      <c r="S424" s="182"/>
      <c r="T424" s="183"/>
      <c r="AT424" s="179" t="s">
        <v>133</v>
      </c>
      <c r="AU424" s="179" t="s">
        <v>82</v>
      </c>
      <c r="AV424" s="176" t="s">
        <v>80</v>
      </c>
      <c r="AW424" s="176" t="s">
        <v>29</v>
      </c>
      <c r="AX424" s="176" t="s">
        <v>72</v>
      </c>
      <c r="AY424" s="179" t="s">
        <v>124</v>
      </c>
    </row>
    <row r="425" s="184" customFormat="true" ht="12.8" hidden="false" customHeight="false" outlineLevel="0" collapsed="false">
      <c r="B425" s="185"/>
      <c r="D425" s="178" t="s">
        <v>133</v>
      </c>
      <c r="E425" s="186"/>
      <c r="F425" s="187" t="s">
        <v>499</v>
      </c>
      <c r="H425" s="188" t="n">
        <v>-23.895</v>
      </c>
      <c r="L425" s="185"/>
      <c r="M425" s="189"/>
      <c r="N425" s="190"/>
      <c r="O425" s="190"/>
      <c r="P425" s="190"/>
      <c r="Q425" s="190"/>
      <c r="R425" s="190"/>
      <c r="S425" s="190"/>
      <c r="T425" s="191"/>
      <c r="AT425" s="186" t="s">
        <v>133</v>
      </c>
      <c r="AU425" s="186" t="s">
        <v>82</v>
      </c>
      <c r="AV425" s="184" t="s">
        <v>82</v>
      </c>
      <c r="AW425" s="184" t="s">
        <v>29</v>
      </c>
      <c r="AX425" s="184" t="s">
        <v>72</v>
      </c>
      <c r="AY425" s="186" t="s">
        <v>124</v>
      </c>
    </row>
    <row r="426" s="215" customFormat="true" ht="12.8" hidden="false" customHeight="false" outlineLevel="0" collapsed="false">
      <c r="B426" s="216"/>
      <c r="D426" s="178" t="s">
        <v>133</v>
      </c>
      <c r="E426" s="217"/>
      <c r="F426" s="218" t="s">
        <v>392</v>
      </c>
      <c r="H426" s="219" t="n">
        <v>-23.895</v>
      </c>
      <c r="L426" s="216"/>
      <c r="M426" s="220"/>
      <c r="N426" s="221"/>
      <c r="O426" s="221"/>
      <c r="P426" s="221"/>
      <c r="Q426" s="221"/>
      <c r="R426" s="221"/>
      <c r="S426" s="221"/>
      <c r="T426" s="222"/>
      <c r="AT426" s="217" t="s">
        <v>133</v>
      </c>
      <c r="AU426" s="217" t="s">
        <v>82</v>
      </c>
      <c r="AV426" s="215" t="s">
        <v>142</v>
      </c>
      <c r="AW426" s="215" t="s">
        <v>29</v>
      </c>
      <c r="AX426" s="215" t="s">
        <v>72</v>
      </c>
      <c r="AY426" s="217" t="s">
        <v>124</v>
      </c>
    </row>
    <row r="427" s="197" customFormat="true" ht="12.8" hidden="false" customHeight="false" outlineLevel="0" collapsed="false">
      <c r="B427" s="198"/>
      <c r="D427" s="178" t="s">
        <v>133</v>
      </c>
      <c r="E427" s="199"/>
      <c r="F427" s="200" t="s">
        <v>234</v>
      </c>
      <c r="H427" s="201" t="n">
        <v>404.464</v>
      </c>
      <c r="L427" s="198"/>
      <c r="M427" s="202"/>
      <c r="N427" s="203"/>
      <c r="O427" s="203"/>
      <c r="P427" s="203"/>
      <c r="Q427" s="203"/>
      <c r="R427" s="203"/>
      <c r="S427" s="203"/>
      <c r="T427" s="204"/>
      <c r="AT427" s="199" t="s">
        <v>133</v>
      </c>
      <c r="AU427" s="199" t="s">
        <v>82</v>
      </c>
      <c r="AV427" s="197" t="s">
        <v>131</v>
      </c>
      <c r="AW427" s="197" t="s">
        <v>29</v>
      </c>
      <c r="AX427" s="197" t="s">
        <v>80</v>
      </c>
      <c r="AY427" s="199" t="s">
        <v>124</v>
      </c>
    </row>
    <row r="428" s="22" customFormat="true" ht="16.5" hidden="false" customHeight="true" outlineLevel="0" collapsed="false">
      <c r="A428" s="17"/>
      <c r="B428" s="162"/>
      <c r="C428" s="163" t="s">
        <v>500</v>
      </c>
      <c r="D428" s="163" t="s">
        <v>127</v>
      </c>
      <c r="E428" s="164" t="s">
        <v>501</v>
      </c>
      <c r="F428" s="165" t="s">
        <v>502</v>
      </c>
      <c r="G428" s="166" t="s">
        <v>503</v>
      </c>
      <c r="H428" s="167" t="n">
        <v>1</v>
      </c>
      <c r="I428" s="168"/>
      <c r="J428" s="168" t="n">
        <f aca="false">ROUND(I428*H428,2)</f>
        <v>0</v>
      </c>
      <c r="K428" s="169"/>
      <c r="L428" s="18"/>
      <c r="M428" s="170"/>
      <c r="N428" s="171" t="s">
        <v>37</v>
      </c>
      <c r="O428" s="172" t="n">
        <v>0.238</v>
      </c>
      <c r="P428" s="172" t="n">
        <f aca="false">O428*H428</f>
        <v>0.238</v>
      </c>
      <c r="Q428" s="172" t="n">
        <v>0.01794</v>
      </c>
      <c r="R428" s="172" t="n">
        <f aca="false">Q428*H428</f>
        <v>0.01794</v>
      </c>
      <c r="S428" s="172" t="n">
        <v>0</v>
      </c>
      <c r="T428" s="173" t="n">
        <f aca="false">S428*H428</f>
        <v>0</v>
      </c>
      <c r="U428" s="17"/>
      <c r="V428" s="17"/>
      <c r="W428" s="17"/>
      <c r="X428" s="17"/>
      <c r="Y428" s="17"/>
      <c r="Z428" s="17"/>
      <c r="AA428" s="17"/>
      <c r="AB428" s="17"/>
      <c r="AC428" s="17"/>
      <c r="AD428" s="17"/>
      <c r="AE428" s="17"/>
      <c r="AR428" s="174" t="s">
        <v>131</v>
      </c>
      <c r="AT428" s="174" t="s">
        <v>127</v>
      </c>
      <c r="AU428" s="174" t="s">
        <v>82</v>
      </c>
      <c r="AY428" s="3" t="s">
        <v>124</v>
      </c>
      <c r="BE428" s="175" t="n">
        <f aca="false">IF(N428="základní",J428,0)</f>
        <v>0</v>
      </c>
      <c r="BF428" s="175" t="n">
        <f aca="false">IF(N428="snížená",J428,0)</f>
        <v>0</v>
      </c>
      <c r="BG428" s="175" t="n">
        <f aca="false">IF(N428="zákl. přenesená",J428,0)</f>
        <v>0</v>
      </c>
      <c r="BH428" s="175" t="n">
        <f aca="false">IF(N428="sníž. přenesená",J428,0)</f>
        <v>0</v>
      </c>
      <c r="BI428" s="175" t="n">
        <f aca="false">IF(N428="nulová",J428,0)</f>
        <v>0</v>
      </c>
      <c r="BJ428" s="3" t="s">
        <v>80</v>
      </c>
      <c r="BK428" s="175" t="n">
        <f aca="false">ROUND(I428*H428,2)</f>
        <v>0</v>
      </c>
      <c r="BL428" s="3" t="s">
        <v>131</v>
      </c>
      <c r="BM428" s="174" t="s">
        <v>504</v>
      </c>
    </row>
    <row r="429" s="176" customFormat="true" ht="12.8" hidden="false" customHeight="false" outlineLevel="0" collapsed="false">
      <c r="B429" s="177"/>
      <c r="D429" s="178" t="s">
        <v>133</v>
      </c>
      <c r="E429" s="179"/>
      <c r="F429" s="180" t="s">
        <v>505</v>
      </c>
      <c r="H429" s="179"/>
      <c r="L429" s="177"/>
      <c r="M429" s="181"/>
      <c r="N429" s="182"/>
      <c r="O429" s="182"/>
      <c r="P429" s="182"/>
      <c r="Q429" s="182"/>
      <c r="R429" s="182"/>
      <c r="S429" s="182"/>
      <c r="T429" s="183"/>
      <c r="AT429" s="179" t="s">
        <v>133</v>
      </c>
      <c r="AU429" s="179" t="s">
        <v>82</v>
      </c>
      <c r="AV429" s="176" t="s">
        <v>80</v>
      </c>
      <c r="AW429" s="176" t="s">
        <v>29</v>
      </c>
      <c r="AX429" s="176" t="s">
        <v>72</v>
      </c>
      <c r="AY429" s="179" t="s">
        <v>124</v>
      </c>
    </row>
    <row r="430" s="184" customFormat="true" ht="12.8" hidden="false" customHeight="false" outlineLevel="0" collapsed="false">
      <c r="B430" s="185"/>
      <c r="D430" s="178" t="s">
        <v>133</v>
      </c>
      <c r="E430" s="186"/>
      <c r="F430" s="187" t="s">
        <v>80</v>
      </c>
      <c r="H430" s="188" t="n">
        <v>1</v>
      </c>
      <c r="L430" s="185"/>
      <c r="M430" s="189"/>
      <c r="N430" s="190"/>
      <c r="O430" s="190"/>
      <c r="P430" s="190"/>
      <c r="Q430" s="190"/>
      <c r="R430" s="190"/>
      <c r="S430" s="190"/>
      <c r="T430" s="191"/>
      <c r="AT430" s="186" t="s">
        <v>133</v>
      </c>
      <c r="AU430" s="186" t="s">
        <v>82</v>
      </c>
      <c r="AV430" s="184" t="s">
        <v>82</v>
      </c>
      <c r="AW430" s="184" t="s">
        <v>29</v>
      </c>
      <c r="AX430" s="184" t="s">
        <v>80</v>
      </c>
      <c r="AY430" s="186" t="s">
        <v>124</v>
      </c>
    </row>
    <row r="431" s="22" customFormat="true" ht="16.5" hidden="false" customHeight="true" outlineLevel="0" collapsed="false">
      <c r="A431" s="17"/>
      <c r="B431" s="162"/>
      <c r="C431" s="163" t="s">
        <v>506</v>
      </c>
      <c r="D431" s="163" t="s">
        <v>127</v>
      </c>
      <c r="E431" s="164" t="s">
        <v>507</v>
      </c>
      <c r="F431" s="165" t="s">
        <v>508</v>
      </c>
      <c r="G431" s="166" t="s">
        <v>503</v>
      </c>
      <c r="H431" s="167" t="n">
        <v>25</v>
      </c>
      <c r="I431" s="168"/>
      <c r="J431" s="168" t="n">
        <f aca="false">ROUND(I431*H431,2)</f>
        <v>0</v>
      </c>
      <c r="K431" s="169"/>
      <c r="L431" s="18"/>
      <c r="M431" s="170"/>
      <c r="N431" s="171" t="s">
        <v>37</v>
      </c>
      <c r="O431" s="172" t="n">
        <v>0.318</v>
      </c>
      <c r="P431" s="172" t="n">
        <f aca="false">O431*H431</f>
        <v>7.95</v>
      </c>
      <c r="Q431" s="172" t="n">
        <v>0.02278</v>
      </c>
      <c r="R431" s="172" t="n">
        <f aca="false">Q431*H431</f>
        <v>0.5695</v>
      </c>
      <c r="S431" s="172" t="n">
        <v>0</v>
      </c>
      <c r="T431" s="173" t="n">
        <f aca="false">S431*H431</f>
        <v>0</v>
      </c>
      <c r="U431" s="17"/>
      <c r="V431" s="17"/>
      <c r="W431" s="17"/>
      <c r="X431" s="17"/>
      <c r="Y431" s="17"/>
      <c r="Z431" s="17"/>
      <c r="AA431" s="17"/>
      <c r="AB431" s="17"/>
      <c r="AC431" s="17"/>
      <c r="AD431" s="17"/>
      <c r="AE431" s="17"/>
      <c r="AR431" s="174" t="s">
        <v>131</v>
      </c>
      <c r="AT431" s="174" t="s">
        <v>127</v>
      </c>
      <c r="AU431" s="174" t="s">
        <v>82</v>
      </c>
      <c r="AY431" s="3" t="s">
        <v>124</v>
      </c>
      <c r="BE431" s="175" t="n">
        <f aca="false">IF(N431="základní",J431,0)</f>
        <v>0</v>
      </c>
      <c r="BF431" s="175" t="n">
        <f aca="false">IF(N431="snížená",J431,0)</f>
        <v>0</v>
      </c>
      <c r="BG431" s="175" t="n">
        <f aca="false">IF(N431="zákl. přenesená",J431,0)</f>
        <v>0</v>
      </c>
      <c r="BH431" s="175" t="n">
        <f aca="false">IF(N431="sníž. přenesená",J431,0)</f>
        <v>0</v>
      </c>
      <c r="BI431" s="175" t="n">
        <f aca="false">IF(N431="nulová",J431,0)</f>
        <v>0</v>
      </c>
      <c r="BJ431" s="3" t="s">
        <v>80</v>
      </c>
      <c r="BK431" s="175" t="n">
        <f aca="false">ROUND(I431*H431,2)</f>
        <v>0</v>
      </c>
      <c r="BL431" s="3" t="s">
        <v>131</v>
      </c>
      <c r="BM431" s="174" t="s">
        <v>509</v>
      </c>
    </row>
    <row r="432" s="176" customFormat="true" ht="12.8" hidden="false" customHeight="false" outlineLevel="0" collapsed="false">
      <c r="B432" s="177"/>
      <c r="D432" s="178" t="s">
        <v>133</v>
      </c>
      <c r="E432" s="179"/>
      <c r="F432" s="180" t="s">
        <v>510</v>
      </c>
      <c r="H432" s="179"/>
      <c r="L432" s="177"/>
      <c r="M432" s="181"/>
      <c r="N432" s="182"/>
      <c r="O432" s="182"/>
      <c r="P432" s="182"/>
      <c r="Q432" s="182"/>
      <c r="R432" s="182"/>
      <c r="S432" s="182"/>
      <c r="T432" s="183"/>
      <c r="AT432" s="179" t="s">
        <v>133</v>
      </c>
      <c r="AU432" s="179" t="s">
        <v>82</v>
      </c>
      <c r="AV432" s="176" t="s">
        <v>80</v>
      </c>
      <c r="AW432" s="176" t="s">
        <v>29</v>
      </c>
      <c r="AX432" s="176" t="s">
        <v>72</v>
      </c>
      <c r="AY432" s="179" t="s">
        <v>124</v>
      </c>
    </row>
    <row r="433" s="184" customFormat="true" ht="12.8" hidden="false" customHeight="false" outlineLevel="0" collapsed="false">
      <c r="B433" s="185"/>
      <c r="D433" s="178" t="s">
        <v>133</v>
      </c>
      <c r="E433" s="186"/>
      <c r="F433" s="187" t="s">
        <v>410</v>
      </c>
      <c r="H433" s="188" t="n">
        <v>25</v>
      </c>
      <c r="L433" s="185"/>
      <c r="M433" s="189"/>
      <c r="N433" s="190"/>
      <c r="O433" s="190"/>
      <c r="P433" s="190"/>
      <c r="Q433" s="190"/>
      <c r="R433" s="190"/>
      <c r="S433" s="190"/>
      <c r="T433" s="191"/>
      <c r="AT433" s="186" t="s">
        <v>133</v>
      </c>
      <c r="AU433" s="186" t="s">
        <v>82</v>
      </c>
      <c r="AV433" s="184" t="s">
        <v>82</v>
      </c>
      <c r="AW433" s="184" t="s">
        <v>29</v>
      </c>
      <c r="AX433" s="184" t="s">
        <v>80</v>
      </c>
      <c r="AY433" s="186" t="s">
        <v>124</v>
      </c>
    </row>
    <row r="434" s="22" customFormat="true" ht="16.5" hidden="false" customHeight="true" outlineLevel="0" collapsed="false">
      <c r="A434" s="17"/>
      <c r="B434" s="162"/>
      <c r="C434" s="163" t="s">
        <v>511</v>
      </c>
      <c r="D434" s="163" t="s">
        <v>127</v>
      </c>
      <c r="E434" s="164" t="s">
        <v>512</v>
      </c>
      <c r="F434" s="165" t="s">
        <v>513</v>
      </c>
      <c r="G434" s="166" t="s">
        <v>503</v>
      </c>
      <c r="H434" s="167" t="n">
        <v>6</v>
      </c>
      <c r="I434" s="168"/>
      <c r="J434" s="168" t="n">
        <f aca="false">ROUND(I434*H434,2)</f>
        <v>0</v>
      </c>
      <c r="K434" s="169"/>
      <c r="L434" s="18"/>
      <c r="M434" s="170"/>
      <c r="N434" s="171" t="s">
        <v>37</v>
      </c>
      <c r="O434" s="172" t="n">
        <v>0.338</v>
      </c>
      <c r="P434" s="172" t="n">
        <f aca="false">O434*H434</f>
        <v>2.028</v>
      </c>
      <c r="Q434" s="172" t="n">
        <v>0.03132</v>
      </c>
      <c r="R434" s="172" t="n">
        <f aca="false">Q434*H434</f>
        <v>0.18792</v>
      </c>
      <c r="S434" s="172" t="n">
        <v>0</v>
      </c>
      <c r="T434" s="173" t="n">
        <f aca="false">S434*H434</f>
        <v>0</v>
      </c>
      <c r="U434" s="17"/>
      <c r="V434" s="17"/>
      <c r="W434" s="17"/>
      <c r="X434" s="17"/>
      <c r="Y434" s="17"/>
      <c r="Z434" s="17"/>
      <c r="AA434" s="17"/>
      <c r="AB434" s="17"/>
      <c r="AC434" s="17"/>
      <c r="AD434" s="17"/>
      <c r="AE434" s="17"/>
      <c r="AR434" s="174" t="s">
        <v>131</v>
      </c>
      <c r="AT434" s="174" t="s">
        <v>127</v>
      </c>
      <c r="AU434" s="174" t="s">
        <v>82</v>
      </c>
      <c r="AY434" s="3" t="s">
        <v>124</v>
      </c>
      <c r="BE434" s="175" t="n">
        <f aca="false">IF(N434="základní",J434,0)</f>
        <v>0</v>
      </c>
      <c r="BF434" s="175" t="n">
        <f aca="false">IF(N434="snížená",J434,0)</f>
        <v>0</v>
      </c>
      <c r="BG434" s="175" t="n">
        <f aca="false">IF(N434="zákl. přenesená",J434,0)</f>
        <v>0</v>
      </c>
      <c r="BH434" s="175" t="n">
        <f aca="false">IF(N434="sníž. přenesená",J434,0)</f>
        <v>0</v>
      </c>
      <c r="BI434" s="175" t="n">
        <f aca="false">IF(N434="nulová",J434,0)</f>
        <v>0</v>
      </c>
      <c r="BJ434" s="3" t="s">
        <v>80</v>
      </c>
      <c r="BK434" s="175" t="n">
        <f aca="false">ROUND(I434*H434,2)</f>
        <v>0</v>
      </c>
      <c r="BL434" s="3" t="s">
        <v>131</v>
      </c>
      <c r="BM434" s="174" t="s">
        <v>514</v>
      </c>
    </row>
    <row r="435" s="176" customFormat="true" ht="12.8" hidden="false" customHeight="false" outlineLevel="0" collapsed="false">
      <c r="B435" s="177"/>
      <c r="D435" s="178" t="s">
        <v>133</v>
      </c>
      <c r="E435" s="179"/>
      <c r="F435" s="180" t="s">
        <v>515</v>
      </c>
      <c r="H435" s="179"/>
      <c r="L435" s="177"/>
      <c r="M435" s="181"/>
      <c r="N435" s="182"/>
      <c r="O435" s="182"/>
      <c r="P435" s="182"/>
      <c r="Q435" s="182"/>
      <c r="R435" s="182"/>
      <c r="S435" s="182"/>
      <c r="T435" s="183"/>
      <c r="AT435" s="179" t="s">
        <v>133</v>
      </c>
      <c r="AU435" s="179" t="s">
        <v>82</v>
      </c>
      <c r="AV435" s="176" t="s">
        <v>80</v>
      </c>
      <c r="AW435" s="176" t="s">
        <v>29</v>
      </c>
      <c r="AX435" s="176" t="s">
        <v>72</v>
      </c>
      <c r="AY435" s="179" t="s">
        <v>124</v>
      </c>
    </row>
    <row r="436" s="184" customFormat="true" ht="12.8" hidden="false" customHeight="false" outlineLevel="0" collapsed="false">
      <c r="B436" s="185"/>
      <c r="D436" s="178" t="s">
        <v>133</v>
      </c>
      <c r="E436" s="186"/>
      <c r="F436" s="187" t="s">
        <v>253</v>
      </c>
      <c r="H436" s="188" t="n">
        <v>6</v>
      </c>
      <c r="L436" s="185"/>
      <c r="M436" s="189"/>
      <c r="N436" s="190"/>
      <c r="O436" s="190"/>
      <c r="P436" s="190"/>
      <c r="Q436" s="190"/>
      <c r="R436" s="190"/>
      <c r="S436" s="190"/>
      <c r="T436" s="191"/>
      <c r="AT436" s="186" t="s">
        <v>133</v>
      </c>
      <c r="AU436" s="186" t="s">
        <v>82</v>
      </c>
      <c r="AV436" s="184" t="s">
        <v>82</v>
      </c>
      <c r="AW436" s="184" t="s">
        <v>29</v>
      </c>
      <c r="AX436" s="184" t="s">
        <v>80</v>
      </c>
      <c r="AY436" s="186" t="s">
        <v>124</v>
      </c>
    </row>
    <row r="437" s="22" customFormat="true" ht="16.5" hidden="false" customHeight="true" outlineLevel="0" collapsed="false">
      <c r="A437" s="17"/>
      <c r="B437" s="162"/>
      <c r="C437" s="163" t="s">
        <v>516</v>
      </c>
      <c r="D437" s="163" t="s">
        <v>127</v>
      </c>
      <c r="E437" s="164" t="s">
        <v>517</v>
      </c>
      <c r="F437" s="165" t="s">
        <v>518</v>
      </c>
      <c r="G437" s="166" t="s">
        <v>503</v>
      </c>
      <c r="H437" s="167" t="n">
        <v>1</v>
      </c>
      <c r="I437" s="168"/>
      <c r="J437" s="168" t="n">
        <f aca="false">ROUND(I437*H437,2)</f>
        <v>0</v>
      </c>
      <c r="K437" s="169"/>
      <c r="L437" s="18"/>
      <c r="M437" s="170"/>
      <c r="N437" s="171" t="s">
        <v>37</v>
      </c>
      <c r="O437" s="172" t="n">
        <v>0.455</v>
      </c>
      <c r="P437" s="172" t="n">
        <f aca="false">O437*H437</f>
        <v>0.455</v>
      </c>
      <c r="Q437" s="172" t="n">
        <v>0.04055</v>
      </c>
      <c r="R437" s="172" t="n">
        <f aca="false">Q437*H437</f>
        <v>0.04055</v>
      </c>
      <c r="S437" s="172" t="n">
        <v>0</v>
      </c>
      <c r="T437" s="173" t="n">
        <f aca="false">S437*H437</f>
        <v>0</v>
      </c>
      <c r="U437" s="17"/>
      <c r="V437" s="17"/>
      <c r="W437" s="17"/>
      <c r="X437" s="17"/>
      <c r="Y437" s="17"/>
      <c r="Z437" s="17"/>
      <c r="AA437" s="17"/>
      <c r="AB437" s="17"/>
      <c r="AC437" s="17"/>
      <c r="AD437" s="17"/>
      <c r="AE437" s="17"/>
      <c r="AR437" s="174" t="s">
        <v>131</v>
      </c>
      <c r="AT437" s="174" t="s">
        <v>127</v>
      </c>
      <c r="AU437" s="174" t="s">
        <v>82</v>
      </c>
      <c r="AY437" s="3" t="s">
        <v>124</v>
      </c>
      <c r="BE437" s="175" t="n">
        <f aca="false">IF(N437="základní",J437,0)</f>
        <v>0</v>
      </c>
      <c r="BF437" s="175" t="n">
        <f aca="false">IF(N437="snížená",J437,0)</f>
        <v>0</v>
      </c>
      <c r="BG437" s="175" t="n">
        <f aca="false">IF(N437="zákl. přenesená",J437,0)</f>
        <v>0</v>
      </c>
      <c r="BH437" s="175" t="n">
        <f aca="false">IF(N437="sníž. přenesená",J437,0)</f>
        <v>0</v>
      </c>
      <c r="BI437" s="175" t="n">
        <f aca="false">IF(N437="nulová",J437,0)</f>
        <v>0</v>
      </c>
      <c r="BJ437" s="3" t="s">
        <v>80</v>
      </c>
      <c r="BK437" s="175" t="n">
        <f aca="false">ROUND(I437*H437,2)</f>
        <v>0</v>
      </c>
      <c r="BL437" s="3" t="s">
        <v>131</v>
      </c>
      <c r="BM437" s="174" t="s">
        <v>519</v>
      </c>
    </row>
    <row r="438" s="176" customFormat="true" ht="12.8" hidden="false" customHeight="false" outlineLevel="0" collapsed="false">
      <c r="B438" s="177"/>
      <c r="D438" s="178" t="s">
        <v>133</v>
      </c>
      <c r="E438" s="179"/>
      <c r="F438" s="180" t="s">
        <v>520</v>
      </c>
      <c r="H438" s="179"/>
      <c r="L438" s="177"/>
      <c r="M438" s="181"/>
      <c r="N438" s="182"/>
      <c r="O438" s="182"/>
      <c r="P438" s="182"/>
      <c r="Q438" s="182"/>
      <c r="R438" s="182"/>
      <c r="S438" s="182"/>
      <c r="T438" s="183"/>
      <c r="AT438" s="179" t="s">
        <v>133</v>
      </c>
      <c r="AU438" s="179" t="s">
        <v>82</v>
      </c>
      <c r="AV438" s="176" t="s">
        <v>80</v>
      </c>
      <c r="AW438" s="176" t="s">
        <v>29</v>
      </c>
      <c r="AX438" s="176" t="s">
        <v>72</v>
      </c>
      <c r="AY438" s="179" t="s">
        <v>124</v>
      </c>
    </row>
    <row r="439" s="184" customFormat="true" ht="12.8" hidden="false" customHeight="false" outlineLevel="0" collapsed="false">
      <c r="B439" s="185"/>
      <c r="D439" s="178" t="s">
        <v>133</v>
      </c>
      <c r="E439" s="186"/>
      <c r="F439" s="187" t="s">
        <v>80</v>
      </c>
      <c r="H439" s="188" t="n">
        <v>1</v>
      </c>
      <c r="L439" s="185"/>
      <c r="M439" s="189"/>
      <c r="N439" s="190"/>
      <c r="O439" s="190"/>
      <c r="P439" s="190"/>
      <c r="Q439" s="190"/>
      <c r="R439" s="190"/>
      <c r="S439" s="190"/>
      <c r="T439" s="191"/>
      <c r="AT439" s="186" t="s">
        <v>133</v>
      </c>
      <c r="AU439" s="186" t="s">
        <v>82</v>
      </c>
      <c r="AV439" s="184" t="s">
        <v>82</v>
      </c>
      <c r="AW439" s="184" t="s">
        <v>29</v>
      </c>
      <c r="AX439" s="184" t="s">
        <v>80</v>
      </c>
      <c r="AY439" s="186" t="s">
        <v>124</v>
      </c>
    </row>
    <row r="440" s="22" customFormat="true" ht="16.5" hidden="false" customHeight="true" outlineLevel="0" collapsed="false">
      <c r="A440" s="17"/>
      <c r="B440" s="162"/>
      <c r="C440" s="163" t="s">
        <v>521</v>
      </c>
      <c r="D440" s="163" t="s">
        <v>127</v>
      </c>
      <c r="E440" s="164" t="s">
        <v>522</v>
      </c>
      <c r="F440" s="165" t="s">
        <v>523</v>
      </c>
      <c r="G440" s="166" t="s">
        <v>503</v>
      </c>
      <c r="H440" s="167" t="n">
        <v>2</v>
      </c>
      <c r="I440" s="168"/>
      <c r="J440" s="168" t="n">
        <f aca="false">ROUND(I440*H440,2)</f>
        <v>0</v>
      </c>
      <c r="K440" s="169"/>
      <c r="L440" s="18"/>
      <c r="M440" s="170"/>
      <c r="N440" s="171" t="s">
        <v>37</v>
      </c>
      <c r="O440" s="172" t="n">
        <v>0.318</v>
      </c>
      <c r="P440" s="172" t="n">
        <f aca="false">O440*H440</f>
        <v>0.636</v>
      </c>
      <c r="Q440" s="172" t="n">
        <v>0.02693</v>
      </c>
      <c r="R440" s="172" t="n">
        <f aca="false">Q440*H440</f>
        <v>0.05386</v>
      </c>
      <c r="S440" s="172" t="n">
        <v>0</v>
      </c>
      <c r="T440" s="173" t="n">
        <f aca="false">S440*H440</f>
        <v>0</v>
      </c>
      <c r="U440" s="17"/>
      <c r="V440" s="17"/>
      <c r="W440" s="17"/>
      <c r="X440" s="17"/>
      <c r="Y440" s="17"/>
      <c r="Z440" s="17"/>
      <c r="AA440" s="17"/>
      <c r="AB440" s="17"/>
      <c r="AC440" s="17"/>
      <c r="AD440" s="17"/>
      <c r="AE440" s="17"/>
      <c r="AR440" s="174" t="s">
        <v>131</v>
      </c>
      <c r="AT440" s="174" t="s">
        <v>127</v>
      </c>
      <c r="AU440" s="174" t="s">
        <v>82</v>
      </c>
      <c r="AY440" s="3" t="s">
        <v>124</v>
      </c>
      <c r="BE440" s="175" t="n">
        <f aca="false">IF(N440="základní",J440,0)</f>
        <v>0</v>
      </c>
      <c r="BF440" s="175" t="n">
        <f aca="false">IF(N440="snížená",J440,0)</f>
        <v>0</v>
      </c>
      <c r="BG440" s="175" t="n">
        <f aca="false">IF(N440="zákl. přenesená",J440,0)</f>
        <v>0</v>
      </c>
      <c r="BH440" s="175" t="n">
        <f aca="false">IF(N440="sníž. přenesená",J440,0)</f>
        <v>0</v>
      </c>
      <c r="BI440" s="175" t="n">
        <f aca="false">IF(N440="nulová",J440,0)</f>
        <v>0</v>
      </c>
      <c r="BJ440" s="3" t="s">
        <v>80</v>
      </c>
      <c r="BK440" s="175" t="n">
        <f aca="false">ROUND(I440*H440,2)</f>
        <v>0</v>
      </c>
      <c r="BL440" s="3" t="s">
        <v>131</v>
      </c>
      <c r="BM440" s="174" t="s">
        <v>524</v>
      </c>
    </row>
    <row r="441" s="176" customFormat="true" ht="12.8" hidden="false" customHeight="false" outlineLevel="0" collapsed="false">
      <c r="B441" s="177"/>
      <c r="D441" s="178" t="s">
        <v>133</v>
      </c>
      <c r="E441" s="179"/>
      <c r="F441" s="180" t="s">
        <v>525</v>
      </c>
      <c r="H441" s="179"/>
      <c r="L441" s="177"/>
      <c r="M441" s="181"/>
      <c r="N441" s="182"/>
      <c r="O441" s="182"/>
      <c r="P441" s="182"/>
      <c r="Q441" s="182"/>
      <c r="R441" s="182"/>
      <c r="S441" s="182"/>
      <c r="T441" s="183"/>
      <c r="AT441" s="179" t="s">
        <v>133</v>
      </c>
      <c r="AU441" s="179" t="s">
        <v>82</v>
      </c>
      <c r="AV441" s="176" t="s">
        <v>80</v>
      </c>
      <c r="AW441" s="176" t="s">
        <v>29</v>
      </c>
      <c r="AX441" s="176" t="s">
        <v>72</v>
      </c>
      <c r="AY441" s="179" t="s">
        <v>124</v>
      </c>
    </row>
    <row r="442" s="184" customFormat="true" ht="12.8" hidden="false" customHeight="false" outlineLevel="0" collapsed="false">
      <c r="B442" s="185"/>
      <c r="D442" s="178" t="s">
        <v>133</v>
      </c>
      <c r="E442" s="186"/>
      <c r="F442" s="187" t="s">
        <v>82</v>
      </c>
      <c r="H442" s="188" t="n">
        <v>2</v>
      </c>
      <c r="L442" s="185"/>
      <c r="M442" s="189"/>
      <c r="N442" s="190"/>
      <c r="O442" s="190"/>
      <c r="P442" s="190"/>
      <c r="Q442" s="190"/>
      <c r="R442" s="190"/>
      <c r="S442" s="190"/>
      <c r="T442" s="191"/>
      <c r="AT442" s="186" t="s">
        <v>133</v>
      </c>
      <c r="AU442" s="186" t="s">
        <v>82</v>
      </c>
      <c r="AV442" s="184" t="s">
        <v>82</v>
      </c>
      <c r="AW442" s="184" t="s">
        <v>29</v>
      </c>
      <c r="AX442" s="184" t="s">
        <v>80</v>
      </c>
      <c r="AY442" s="186" t="s">
        <v>124</v>
      </c>
    </row>
    <row r="443" s="22" customFormat="true" ht="21.75" hidden="false" customHeight="true" outlineLevel="0" collapsed="false">
      <c r="A443" s="17"/>
      <c r="B443" s="162"/>
      <c r="C443" s="163" t="s">
        <v>526</v>
      </c>
      <c r="D443" s="163" t="s">
        <v>127</v>
      </c>
      <c r="E443" s="164" t="s">
        <v>527</v>
      </c>
      <c r="F443" s="165" t="s">
        <v>528</v>
      </c>
      <c r="G443" s="166" t="s">
        <v>503</v>
      </c>
      <c r="H443" s="167" t="n">
        <v>1</v>
      </c>
      <c r="I443" s="168"/>
      <c r="J443" s="168" t="n">
        <f aca="false">ROUND(I443*H443,2)</f>
        <v>0</v>
      </c>
      <c r="K443" s="169"/>
      <c r="L443" s="18"/>
      <c r="M443" s="170"/>
      <c r="N443" s="171" t="s">
        <v>37</v>
      </c>
      <c r="O443" s="172" t="n">
        <v>0.246</v>
      </c>
      <c r="P443" s="172" t="n">
        <f aca="false">O443*H443</f>
        <v>0.246</v>
      </c>
      <c r="Q443" s="172" t="n">
        <v>0.03963</v>
      </c>
      <c r="R443" s="172" t="n">
        <f aca="false">Q443*H443</f>
        <v>0.03963</v>
      </c>
      <c r="S443" s="172" t="n">
        <v>0</v>
      </c>
      <c r="T443" s="173" t="n">
        <f aca="false">S443*H443</f>
        <v>0</v>
      </c>
      <c r="U443" s="17"/>
      <c r="V443" s="17"/>
      <c r="W443" s="17"/>
      <c r="X443" s="17"/>
      <c r="Y443" s="17"/>
      <c r="Z443" s="17"/>
      <c r="AA443" s="17"/>
      <c r="AB443" s="17"/>
      <c r="AC443" s="17"/>
      <c r="AD443" s="17"/>
      <c r="AE443" s="17"/>
      <c r="AR443" s="174" t="s">
        <v>131</v>
      </c>
      <c r="AT443" s="174" t="s">
        <v>127</v>
      </c>
      <c r="AU443" s="174" t="s">
        <v>82</v>
      </c>
      <c r="AY443" s="3" t="s">
        <v>124</v>
      </c>
      <c r="BE443" s="175" t="n">
        <f aca="false">IF(N443="základní",J443,0)</f>
        <v>0</v>
      </c>
      <c r="BF443" s="175" t="n">
        <f aca="false">IF(N443="snížená",J443,0)</f>
        <v>0</v>
      </c>
      <c r="BG443" s="175" t="n">
        <f aca="false">IF(N443="zákl. přenesená",J443,0)</f>
        <v>0</v>
      </c>
      <c r="BH443" s="175" t="n">
        <f aca="false">IF(N443="sníž. přenesená",J443,0)</f>
        <v>0</v>
      </c>
      <c r="BI443" s="175" t="n">
        <f aca="false">IF(N443="nulová",J443,0)</f>
        <v>0</v>
      </c>
      <c r="BJ443" s="3" t="s">
        <v>80</v>
      </c>
      <c r="BK443" s="175" t="n">
        <f aca="false">ROUND(I443*H443,2)</f>
        <v>0</v>
      </c>
      <c r="BL443" s="3" t="s">
        <v>131</v>
      </c>
      <c r="BM443" s="174" t="s">
        <v>529</v>
      </c>
    </row>
    <row r="444" s="176" customFormat="true" ht="12.8" hidden="false" customHeight="false" outlineLevel="0" collapsed="false">
      <c r="B444" s="177"/>
      <c r="D444" s="178" t="s">
        <v>133</v>
      </c>
      <c r="E444" s="179"/>
      <c r="F444" s="180" t="s">
        <v>530</v>
      </c>
      <c r="H444" s="179"/>
      <c r="L444" s="177"/>
      <c r="M444" s="181"/>
      <c r="N444" s="182"/>
      <c r="O444" s="182"/>
      <c r="P444" s="182"/>
      <c r="Q444" s="182"/>
      <c r="R444" s="182"/>
      <c r="S444" s="182"/>
      <c r="T444" s="183"/>
      <c r="AT444" s="179" t="s">
        <v>133</v>
      </c>
      <c r="AU444" s="179" t="s">
        <v>82</v>
      </c>
      <c r="AV444" s="176" t="s">
        <v>80</v>
      </c>
      <c r="AW444" s="176" t="s">
        <v>29</v>
      </c>
      <c r="AX444" s="176" t="s">
        <v>72</v>
      </c>
      <c r="AY444" s="179" t="s">
        <v>124</v>
      </c>
    </row>
    <row r="445" s="184" customFormat="true" ht="12.8" hidden="false" customHeight="false" outlineLevel="0" collapsed="false">
      <c r="B445" s="185"/>
      <c r="D445" s="178" t="s">
        <v>133</v>
      </c>
      <c r="E445" s="186"/>
      <c r="F445" s="187" t="s">
        <v>80</v>
      </c>
      <c r="H445" s="188" t="n">
        <v>1</v>
      </c>
      <c r="L445" s="185"/>
      <c r="M445" s="189"/>
      <c r="N445" s="190"/>
      <c r="O445" s="190"/>
      <c r="P445" s="190"/>
      <c r="Q445" s="190"/>
      <c r="R445" s="190"/>
      <c r="S445" s="190"/>
      <c r="T445" s="191"/>
      <c r="AT445" s="186" t="s">
        <v>133</v>
      </c>
      <c r="AU445" s="186" t="s">
        <v>82</v>
      </c>
      <c r="AV445" s="184" t="s">
        <v>82</v>
      </c>
      <c r="AW445" s="184" t="s">
        <v>29</v>
      </c>
      <c r="AX445" s="184" t="s">
        <v>80</v>
      </c>
      <c r="AY445" s="186" t="s">
        <v>124</v>
      </c>
    </row>
    <row r="446" s="22" customFormat="true" ht="21.75" hidden="false" customHeight="true" outlineLevel="0" collapsed="false">
      <c r="A446" s="17"/>
      <c r="B446" s="162"/>
      <c r="C446" s="163" t="s">
        <v>531</v>
      </c>
      <c r="D446" s="163" t="s">
        <v>127</v>
      </c>
      <c r="E446" s="164" t="s">
        <v>532</v>
      </c>
      <c r="F446" s="165" t="s">
        <v>533</v>
      </c>
      <c r="G446" s="166" t="s">
        <v>140</v>
      </c>
      <c r="H446" s="167" t="n">
        <v>0.037</v>
      </c>
      <c r="I446" s="168"/>
      <c r="J446" s="168" t="n">
        <f aca="false">ROUND(I446*H446,2)</f>
        <v>0</v>
      </c>
      <c r="K446" s="169"/>
      <c r="L446" s="18"/>
      <c r="M446" s="170"/>
      <c r="N446" s="171" t="s">
        <v>37</v>
      </c>
      <c r="O446" s="172" t="n">
        <v>18.175</v>
      </c>
      <c r="P446" s="172" t="n">
        <f aca="false">O446*H446</f>
        <v>0.672475</v>
      </c>
      <c r="Q446" s="172" t="n">
        <v>0.01954</v>
      </c>
      <c r="R446" s="172" t="n">
        <f aca="false">Q446*H446</f>
        <v>0.00072298</v>
      </c>
      <c r="S446" s="172" t="n">
        <v>0</v>
      </c>
      <c r="T446" s="173" t="n">
        <f aca="false">S446*H446</f>
        <v>0</v>
      </c>
      <c r="U446" s="17"/>
      <c r="V446" s="17"/>
      <c r="W446" s="17"/>
      <c r="X446" s="17"/>
      <c r="Y446" s="17"/>
      <c r="Z446" s="17"/>
      <c r="AA446" s="17"/>
      <c r="AB446" s="17"/>
      <c r="AC446" s="17"/>
      <c r="AD446" s="17"/>
      <c r="AE446" s="17"/>
      <c r="AR446" s="174" t="s">
        <v>131</v>
      </c>
      <c r="AT446" s="174" t="s">
        <v>127</v>
      </c>
      <c r="AU446" s="174" t="s">
        <v>82</v>
      </c>
      <c r="AY446" s="3" t="s">
        <v>124</v>
      </c>
      <c r="BE446" s="175" t="n">
        <f aca="false">IF(N446="základní",J446,0)</f>
        <v>0</v>
      </c>
      <c r="BF446" s="175" t="n">
        <f aca="false">IF(N446="snížená",J446,0)</f>
        <v>0</v>
      </c>
      <c r="BG446" s="175" t="n">
        <f aca="false">IF(N446="zákl. přenesená",J446,0)</f>
        <v>0</v>
      </c>
      <c r="BH446" s="175" t="n">
        <f aca="false">IF(N446="sníž. přenesená",J446,0)</f>
        <v>0</v>
      </c>
      <c r="BI446" s="175" t="n">
        <f aca="false">IF(N446="nulová",J446,0)</f>
        <v>0</v>
      </c>
      <c r="BJ446" s="3" t="s">
        <v>80</v>
      </c>
      <c r="BK446" s="175" t="n">
        <f aca="false">ROUND(I446*H446,2)</f>
        <v>0</v>
      </c>
      <c r="BL446" s="3" t="s">
        <v>131</v>
      </c>
      <c r="BM446" s="174" t="s">
        <v>534</v>
      </c>
    </row>
    <row r="447" s="176" customFormat="true" ht="12.8" hidden="false" customHeight="false" outlineLevel="0" collapsed="false">
      <c r="B447" s="177"/>
      <c r="D447" s="178" t="s">
        <v>133</v>
      </c>
      <c r="E447" s="179"/>
      <c r="F447" s="180" t="s">
        <v>535</v>
      </c>
      <c r="H447" s="179"/>
      <c r="L447" s="177"/>
      <c r="M447" s="181"/>
      <c r="N447" s="182"/>
      <c r="O447" s="182"/>
      <c r="P447" s="182"/>
      <c r="Q447" s="182"/>
      <c r="R447" s="182"/>
      <c r="S447" s="182"/>
      <c r="T447" s="183"/>
      <c r="AT447" s="179" t="s">
        <v>133</v>
      </c>
      <c r="AU447" s="179" t="s">
        <v>82</v>
      </c>
      <c r="AV447" s="176" t="s">
        <v>80</v>
      </c>
      <c r="AW447" s="176" t="s">
        <v>29</v>
      </c>
      <c r="AX447" s="176" t="s">
        <v>72</v>
      </c>
      <c r="AY447" s="179" t="s">
        <v>124</v>
      </c>
    </row>
    <row r="448" s="176" customFormat="true" ht="12.8" hidden="false" customHeight="false" outlineLevel="0" collapsed="false">
      <c r="B448" s="177"/>
      <c r="D448" s="178" t="s">
        <v>133</v>
      </c>
      <c r="E448" s="179"/>
      <c r="F448" s="180" t="s">
        <v>536</v>
      </c>
      <c r="H448" s="179"/>
      <c r="L448" s="177"/>
      <c r="M448" s="181"/>
      <c r="N448" s="182"/>
      <c r="O448" s="182"/>
      <c r="P448" s="182"/>
      <c r="Q448" s="182"/>
      <c r="R448" s="182"/>
      <c r="S448" s="182"/>
      <c r="T448" s="183"/>
      <c r="AT448" s="179" t="s">
        <v>133</v>
      </c>
      <c r="AU448" s="179" t="s">
        <v>82</v>
      </c>
      <c r="AV448" s="176" t="s">
        <v>80</v>
      </c>
      <c r="AW448" s="176" t="s">
        <v>29</v>
      </c>
      <c r="AX448" s="176" t="s">
        <v>72</v>
      </c>
      <c r="AY448" s="179" t="s">
        <v>124</v>
      </c>
    </row>
    <row r="449" s="184" customFormat="true" ht="12.8" hidden="false" customHeight="false" outlineLevel="0" collapsed="false">
      <c r="B449" s="185"/>
      <c r="D449" s="178" t="s">
        <v>133</v>
      </c>
      <c r="E449" s="186"/>
      <c r="F449" s="187" t="s">
        <v>537</v>
      </c>
      <c r="H449" s="188" t="n">
        <v>0.037</v>
      </c>
      <c r="L449" s="185"/>
      <c r="M449" s="189"/>
      <c r="N449" s="190"/>
      <c r="O449" s="190"/>
      <c r="P449" s="190"/>
      <c r="Q449" s="190"/>
      <c r="R449" s="190"/>
      <c r="S449" s="190"/>
      <c r="T449" s="191"/>
      <c r="AT449" s="186" t="s">
        <v>133</v>
      </c>
      <c r="AU449" s="186" t="s">
        <v>82</v>
      </c>
      <c r="AV449" s="184" t="s">
        <v>82</v>
      </c>
      <c r="AW449" s="184" t="s">
        <v>29</v>
      </c>
      <c r="AX449" s="184" t="s">
        <v>80</v>
      </c>
      <c r="AY449" s="186" t="s">
        <v>124</v>
      </c>
    </row>
    <row r="450" s="22" customFormat="true" ht="16.5" hidden="false" customHeight="true" outlineLevel="0" collapsed="false">
      <c r="A450" s="17"/>
      <c r="B450" s="162"/>
      <c r="C450" s="205" t="s">
        <v>538</v>
      </c>
      <c r="D450" s="205" t="s">
        <v>272</v>
      </c>
      <c r="E450" s="206" t="s">
        <v>539</v>
      </c>
      <c r="F450" s="207" t="s">
        <v>540</v>
      </c>
      <c r="G450" s="208" t="s">
        <v>140</v>
      </c>
      <c r="H450" s="209" t="n">
        <v>0.037</v>
      </c>
      <c r="I450" s="210"/>
      <c r="J450" s="210" t="n">
        <f aca="false">ROUND(I450*H450,2)</f>
        <v>0</v>
      </c>
      <c r="K450" s="211"/>
      <c r="L450" s="212"/>
      <c r="M450" s="213"/>
      <c r="N450" s="214" t="s">
        <v>37</v>
      </c>
      <c r="O450" s="172" t="n">
        <v>0</v>
      </c>
      <c r="P450" s="172" t="n">
        <f aca="false">O450*H450</f>
        <v>0</v>
      </c>
      <c r="Q450" s="172" t="n">
        <v>1</v>
      </c>
      <c r="R450" s="172" t="n">
        <f aca="false">Q450*H450</f>
        <v>0.037</v>
      </c>
      <c r="S450" s="172" t="n">
        <v>0</v>
      </c>
      <c r="T450" s="173" t="n">
        <f aca="false">S450*H450</f>
        <v>0</v>
      </c>
      <c r="U450" s="17"/>
      <c r="V450" s="17"/>
      <c r="W450" s="17"/>
      <c r="X450" s="17"/>
      <c r="Y450" s="17"/>
      <c r="Z450" s="17"/>
      <c r="AA450" s="17"/>
      <c r="AB450" s="17"/>
      <c r="AC450" s="17"/>
      <c r="AD450" s="17"/>
      <c r="AE450" s="17"/>
      <c r="AR450" s="174" t="s">
        <v>267</v>
      </c>
      <c r="AT450" s="174" t="s">
        <v>272</v>
      </c>
      <c r="AU450" s="174" t="s">
        <v>82</v>
      </c>
      <c r="AY450" s="3" t="s">
        <v>124</v>
      </c>
      <c r="BE450" s="175" t="n">
        <f aca="false">IF(N450="základní",J450,0)</f>
        <v>0</v>
      </c>
      <c r="BF450" s="175" t="n">
        <f aca="false">IF(N450="snížená",J450,0)</f>
        <v>0</v>
      </c>
      <c r="BG450" s="175" t="n">
        <f aca="false">IF(N450="zákl. přenesená",J450,0)</f>
        <v>0</v>
      </c>
      <c r="BH450" s="175" t="n">
        <f aca="false">IF(N450="sníž. přenesená",J450,0)</f>
        <v>0</v>
      </c>
      <c r="BI450" s="175" t="n">
        <f aca="false">IF(N450="nulová",J450,0)</f>
        <v>0</v>
      </c>
      <c r="BJ450" s="3" t="s">
        <v>80</v>
      </c>
      <c r="BK450" s="175" t="n">
        <f aca="false">ROUND(I450*H450,2)</f>
        <v>0</v>
      </c>
      <c r="BL450" s="3" t="s">
        <v>131</v>
      </c>
      <c r="BM450" s="174" t="s">
        <v>541</v>
      </c>
    </row>
    <row r="451" s="22" customFormat="true" ht="21.75" hidden="false" customHeight="true" outlineLevel="0" collapsed="false">
      <c r="A451" s="17"/>
      <c r="B451" s="162"/>
      <c r="C451" s="163" t="s">
        <v>542</v>
      </c>
      <c r="D451" s="163" t="s">
        <v>127</v>
      </c>
      <c r="E451" s="164" t="s">
        <v>532</v>
      </c>
      <c r="F451" s="165" t="s">
        <v>533</v>
      </c>
      <c r="G451" s="166" t="s">
        <v>140</v>
      </c>
      <c r="H451" s="167" t="n">
        <v>0.427</v>
      </c>
      <c r="I451" s="168"/>
      <c r="J451" s="168" t="n">
        <f aca="false">ROUND(I451*H451,2)</f>
        <v>0</v>
      </c>
      <c r="K451" s="169"/>
      <c r="L451" s="18"/>
      <c r="M451" s="170"/>
      <c r="N451" s="171" t="s">
        <v>37</v>
      </c>
      <c r="O451" s="172" t="n">
        <v>18.175</v>
      </c>
      <c r="P451" s="172" t="n">
        <f aca="false">O451*H451</f>
        <v>7.760725</v>
      </c>
      <c r="Q451" s="172" t="n">
        <v>0.01954</v>
      </c>
      <c r="R451" s="172" t="n">
        <f aca="false">Q451*H451</f>
        <v>0.00834358</v>
      </c>
      <c r="S451" s="172" t="n">
        <v>0</v>
      </c>
      <c r="T451" s="173" t="n">
        <f aca="false">S451*H451</f>
        <v>0</v>
      </c>
      <c r="U451" s="17"/>
      <c r="V451" s="17"/>
      <c r="W451" s="17"/>
      <c r="X451" s="17"/>
      <c r="Y451" s="17"/>
      <c r="Z451" s="17"/>
      <c r="AA451" s="17"/>
      <c r="AB451" s="17"/>
      <c r="AC451" s="17"/>
      <c r="AD451" s="17"/>
      <c r="AE451" s="17"/>
      <c r="AR451" s="174" t="s">
        <v>131</v>
      </c>
      <c r="AT451" s="174" t="s">
        <v>127</v>
      </c>
      <c r="AU451" s="174" t="s">
        <v>82</v>
      </c>
      <c r="AY451" s="3" t="s">
        <v>124</v>
      </c>
      <c r="BE451" s="175" t="n">
        <f aca="false">IF(N451="základní",J451,0)</f>
        <v>0</v>
      </c>
      <c r="BF451" s="175" t="n">
        <f aca="false">IF(N451="snížená",J451,0)</f>
        <v>0</v>
      </c>
      <c r="BG451" s="175" t="n">
        <f aca="false">IF(N451="zákl. přenesená",J451,0)</f>
        <v>0</v>
      </c>
      <c r="BH451" s="175" t="n">
        <f aca="false">IF(N451="sníž. přenesená",J451,0)</f>
        <v>0</v>
      </c>
      <c r="BI451" s="175" t="n">
        <f aca="false">IF(N451="nulová",J451,0)</f>
        <v>0</v>
      </c>
      <c r="BJ451" s="3" t="s">
        <v>80</v>
      </c>
      <c r="BK451" s="175" t="n">
        <f aca="false">ROUND(I451*H451,2)</f>
        <v>0</v>
      </c>
      <c r="BL451" s="3" t="s">
        <v>131</v>
      </c>
      <c r="BM451" s="174" t="s">
        <v>543</v>
      </c>
    </row>
    <row r="452" s="176" customFormat="true" ht="12.8" hidden="false" customHeight="false" outlineLevel="0" collapsed="false">
      <c r="B452" s="177"/>
      <c r="D452" s="178" t="s">
        <v>133</v>
      </c>
      <c r="E452" s="179"/>
      <c r="F452" s="180" t="s">
        <v>535</v>
      </c>
      <c r="H452" s="179"/>
      <c r="L452" s="177"/>
      <c r="M452" s="181"/>
      <c r="N452" s="182"/>
      <c r="O452" s="182"/>
      <c r="P452" s="182"/>
      <c r="Q452" s="182"/>
      <c r="R452" s="182"/>
      <c r="S452" s="182"/>
      <c r="T452" s="183"/>
      <c r="AT452" s="179" t="s">
        <v>133</v>
      </c>
      <c r="AU452" s="179" t="s">
        <v>82</v>
      </c>
      <c r="AV452" s="176" t="s">
        <v>80</v>
      </c>
      <c r="AW452" s="176" t="s">
        <v>29</v>
      </c>
      <c r="AX452" s="176" t="s">
        <v>72</v>
      </c>
      <c r="AY452" s="179" t="s">
        <v>124</v>
      </c>
    </row>
    <row r="453" s="176" customFormat="true" ht="12.8" hidden="false" customHeight="false" outlineLevel="0" collapsed="false">
      <c r="B453" s="177"/>
      <c r="D453" s="178" t="s">
        <v>133</v>
      </c>
      <c r="E453" s="179"/>
      <c r="F453" s="180" t="s">
        <v>544</v>
      </c>
      <c r="H453" s="179"/>
      <c r="L453" s="177"/>
      <c r="M453" s="181"/>
      <c r="N453" s="182"/>
      <c r="O453" s="182"/>
      <c r="P453" s="182"/>
      <c r="Q453" s="182"/>
      <c r="R453" s="182"/>
      <c r="S453" s="182"/>
      <c r="T453" s="183"/>
      <c r="AT453" s="179" t="s">
        <v>133</v>
      </c>
      <c r="AU453" s="179" t="s">
        <v>82</v>
      </c>
      <c r="AV453" s="176" t="s">
        <v>80</v>
      </c>
      <c r="AW453" s="176" t="s">
        <v>29</v>
      </c>
      <c r="AX453" s="176" t="s">
        <v>72</v>
      </c>
      <c r="AY453" s="179" t="s">
        <v>124</v>
      </c>
    </row>
    <row r="454" s="184" customFormat="true" ht="12.8" hidden="false" customHeight="false" outlineLevel="0" collapsed="false">
      <c r="B454" s="185"/>
      <c r="D454" s="178" t="s">
        <v>133</v>
      </c>
      <c r="E454" s="186"/>
      <c r="F454" s="187" t="s">
        <v>545</v>
      </c>
      <c r="H454" s="188" t="n">
        <v>0.087</v>
      </c>
      <c r="L454" s="185"/>
      <c r="M454" s="189"/>
      <c r="N454" s="190"/>
      <c r="O454" s="190"/>
      <c r="P454" s="190"/>
      <c r="Q454" s="190"/>
      <c r="R454" s="190"/>
      <c r="S454" s="190"/>
      <c r="T454" s="191"/>
      <c r="AT454" s="186" t="s">
        <v>133</v>
      </c>
      <c r="AU454" s="186" t="s">
        <v>82</v>
      </c>
      <c r="AV454" s="184" t="s">
        <v>82</v>
      </c>
      <c r="AW454" s="184" t="s">
        <v>29</v>
      </c>
      <c r="AX454" s="184" t="s">
        <v>72</v>
      </c>
      <c r="AY454" s="186" t="s">
        <v>124</v>
      </c>
    </row>
    <row r="455" s="176" customFormat="true" ht="12.8" hidden="false" customHeight="false" outlineLevel="0" collapsed="false">
      <c r="B455" s="177"/>
      <c r="D455" s="178" t="s">
        <v>133</v>
      </c>
      <c r="E455" s="179"/>
      <c r="F455" s="180" t="s">
        <v>546</v>
      </c>
      <c r="H455" s="179"/>
      <c r="L455" s="177"/>
      <c r="M455" s="181"/>
      <c r="N455" s="182"/>
      <c r="O455" s="182"/>
      <c r="P455" s="182"/>
      <c r="Q455" s="182"/>
      <c r="R455" s="182"/>
      <c r="S455" s="182"/>
      <c r="T455" s="183"/>
      <c r="AT455" s="179" t="s">
        <v>133</v>
      </c>
      <c r="AU455" s="179" t="s">
        <v>82</v>
      </c>
      <c r="AV455" s="176" t="s">
        <v>80</v>
      </c>
      <c r="AW455" s="176" t="s">
        <v>29</v>
      </c>
      <c r="AX455" s="176" t="s">
        <v>72</v>
      </c>
      <c r="AY455" s="179" t="s">
        <v>124</v>
      </c>
    </row>
    <row r="456" s="184" customFormat="true" ht="12.8" hidden="false" customHeight="false" outlineLevel="0" collapsed="false">
      <c r="B456" s="185"/>
      <c r="D456" s="178" t="s">
        <v>133</v>
      </c>
      <c r="E456" s="186"/>
      <c r="F456" s="187" t="s">
        <v>547</v>
      </c>
      <c r="H456" s="188" t="n">
        <v>0.148</v>
      </c>
      <c r="L456" s="185"/>
      <c r="M456" s="189"/>
      <c r="N456" s="190"/>
      <c r="O456" s="190"/>
      <c r="P456" s="190"/>
      <c r="Q456" s="190"/>
      <c r="R456" s="190"/>
      <c r="S456" s="190"/>
      <c r="T456" s="191"/>
      <c r="AT456" s="186" t="s">
        <v>133</v>
      </c>
      <c r="AU456" s="186" t="s">
        <v>82</v>
      </c>
      <c r="AV456" s="184" t="s">
        <v>82</v>
      </c>
      <c r="AW456" s="184" t="s">
        <v>29</v>
      </c>
      <c r="AX456" s="184" t="s">
        <v>72</v>
      </c>
      <c r="AY456" s="186" t="s">
        <v>124</v>
      </c>
    </row>
    <row r="457" s="176" customFormat="true" ht="12.8" hidden="false" customHeight="false" outlineLevel="0" collapsed="false">
      <c r="B457" s="177"/>
      <c r="D457" s="178" t="s">
        <v>133</v>
      </c>
      <c r="E457" s="179"/>
      <c r="F457" s="180" t="s">
        <v>548</v>
      </c>
      <c r="H457" s="179"/>
      <c r="L457" s="177"/>
      <c r="M457" s="181"/>
      <c r="N457" s="182"/>
      <c r="O457" s="182"/>
      <c r="P457" s="182"/>
      <c r="Q457" s="182"/>
      <c r="R457" s="182"/>
      <c r="S457" s="182"/>
      <c r="T457" s="183"/>
      <c r="AT457" s="179" t="s">
        <v>133</v>
      </c>
      <c r="AU457" s="179" t="s">
        <v>82</v>
      </c>
      <c r="AV457" s="176" t="s">
        <v>80</v>
      </c>
      <c r="AW457" s="176" t="s">
        <v>29</v>
      </c>
      <c r="AX457" s="176" t="s">
        <v>72</v>
      </c>
      <c r="AY457" s="179" t="s">
        <v>124</v>
      </c>
    </row>
    <row r="458" s="184" customFormat="true" ht="12.8" hidden="false" customHeight="false" outlineLevel="0" collapsed="false">
      <c r="B458" s="185"/>
      <c r="D458" s="178" t="s">
        <v>133</v>
      </c>
      <c r="E458" s="186"/>
      <c r="F458" s="187" t="s">
        <v>549</v>
      </c>
      <c r="H458" s="188" t="n">
        <v>0.192</v>
      </c>
      <c r="L458" s="185"/>
      <c r="M458" s="189"/>
      <c r="N458" s="190"/>
      <c r="O458" s="190"/>
      <c r="P458" s="190"/>
      <c r="Q458" s="190"/>
      <c r="R458" s="190"/>
      <c r="S458" s="190"/>
      <c r="T458" s="191"/>
      <c r="AT458" s="186" t="s">
        <v>133</v>
      </c>
      <c r="AU458" s="186" t="s">
        <v>82</v>
      </c>
      <c r="AV458" s="184" t="s">
        <v>82</v>
      </c>
      <c r="AW458" s="184" t="s">
        <v>29</v>
      </c>
      <c r="AX458" s="184" t="s">
        <v>72</v>
      </c>
      <c r="AY458" s="186" t="s">
        <v>124</v>
      </c>
    </row>
    <row r="459" s="197" customFormat="true" ht="12.8" hidden="false" customHeight="false" outlineLevel="0" collapsed="false">
      <c r="B459" s="198"/>
      <c r="D459" s="178" t="s">
        <v>133</v>
      </c>
      <c r="E459" s="199"/>
      <c r="F459" s="200" t="s">
        <v>234</v>
      </c>
      <c r="H459" s="201" t="n">
        <v>0.427</v>
      </c>
      <c r="L459" s="198"/>
      <c r="M459" s="202"/>
      <c r="N459" s="203"/>
      <c r="O459" s="203"/>
      <c r="P459" s="203"/>
      <c r="Q459" s="203"/>
      <c r="R459" s="203"/>
      <c r="S459" s="203"/>
      <c r="T459" s="204"/>
      <c r="AT459" s="199" t="s">
        <v>133</v>
      </c>
      <c r="AU459" s="199" t="s">
        <v>82</v>
      </c>
      <c r="AV459" s="197" t="s">
        <v>131</v>
      </c>
      <c r="AW459" s="197" t="s">
        <v>29</v>
      </c>
      <c r="AX459" s="197" t="s">
        <v>80</v>
      </c>
      <c r="AY459" s="199" t="s">
        <v>124</v>
      </c>
    </row>
    <row r="460" s="22" customFormat="true" ht="16.5" hidden="false" customHeight="true" outlineLevel="0" collapsed="false">
      <c r="A460" s="17"/>
      <c r="B460" s="162"/>
      <c r="C460" s="205" t="s">
        <v>550</v>
      </c>
      <c r="D460" s="205" t="s">
        <v>272</v>
      </c>
      <c r="E460" s="206" t="s">
        <v>551</v>
      </c>
      <c r="F460" s="207" t="s">
        <v>552</v>
      </c>
      <c r="G460" s="208" t="s">
        <v>140</v>
      </c>
      <c r="H460" s="209" t="n">
        <v>0.087</v>
      </c>
      <c r="I460" s="210"/>
      <c r="J460" s="210" t="n">
        <f aca="false">ROUND(I460*H460,2)</f>
        <v>0</v>
      </c>
      <c r="K460" s="211"/>
      <c r="L460" s="212"/>
      <c r="M460" s="213"/>
      <c r="N460" s="214" t="s">
        <v>37</v>
      </c>
      <c r="O460" s="172" t="n">
        <v>0</v>
      </c>
      <c r="P460" s="172" t="n">
        <f aca="false">O460*H460</f>
        <v>0</v>
      </c>
      <c r="Q460" s="172" t="n">
        <v>1</v>
      </c>
      <c r="R460" s="172" t="n">
        <f aca="false">Q460*H460</f>
        <v>0.087</v>
      </c>
      <c r="S460" s="172" t="n">
        <v>0</v>
      </c>
      <c r="T460" s="173" t="n">
        <f aca="false">S460*H460</f>
        <v>0</v>
      </c>
      <c r="U460" s="17"/>
      <c r="V460" s="17"/>
      <c r="W460" s="17"/>
      <c r="X460" s="17"/>
      <c r="Y460" s="17"/>
      <c r="Z460" s="17"/>
      <c r="AA460" s="17"/>
      <c r="AB460" s="17"/>
      <c r="AC460" s="17"/>
      <c r="AD460" s="17"/>
      <c r="AE460" s="17"/>
      <c r="AR460" s="174" t="s">
        <v>267</v>
      </c>
      <c r="AT460" s="174" t="s">
        <v>272</v>
      </c>
      <c r="AU460" s="174" t="s">
        <v>82</v>
      </c>
      <c r="AY460" s="3" t="s">
        <v>124</v>
      </c>
      <c r="BE460" s="175" t="n">
        <f aca="false">IF(N460="základní",J460,0)</f>
        <v>0</v>
      </c>
      <c r="BF460" s="175" t="n">
        <f aca="false">IF(N460="snížená",J460,0)</f>
        <v>0</v>
      </c>
      <c r="BG460" s="175" t="n">
        <f aca="false">IF(N460="zákl. přenesená",J460,0)</f>
        <v>0</v>
      </c>
      <c r="BH460" s="175" t="n">
        <f aca="false">IF(N460="sníž. přenesená",J460,0)</f>
        <v>0</v>
      </c>
      <c r="BI460" s="175" t="n">
        <f aca="false">IF(N460="nulová",J460,0)</f>
        <v>0</v>
      </c>
      <c r="BJ460" s="3" t="s">
        <v>80</v>
      </c>
      <c r="BK460" s="175" t="n">
        <f aca="false">ROUND(I460*H460,2)</f>
        <v>0</v>
      </c>
      <c r="BL460" s="3" t="s">
        <v>131</v>
      </c>
      <c r="BM460" s="174" t="s">
        <v>553</v>
      </c>
    </row>
    <row r="461" s="184" customFormat="true" ht="12.8" hidden="false" customHeight="false" outlineLevel="0" collapsed="false">
      <c r="B461" s="185"/>
      <c r="D461" s="178" t="s">
        <v>133</v>
      </c>
      <c r="E461" s="186"/>
      <c r="F461" s="187" t="s">
        <v>554</v>
      </c>
      <c r="H461" s="188" t="n">
        <v>0.087</v>
      </c>
      <c r="L461" s="185"/>
      <c r="M461" s="189"/>
      <c r="N461" s="190"/>
      <c r="O461" s="190"/>
      <c r="P461" s="190"/>
      <c r="Q461" s="190"/>
      <c r="R461" s="190"/>
      <c r="S461" s="190"/>
      <c r="T461" s="191"/>
      <c r="AT461" s="186" t="s">
        <v>133</v>
      </c>
      <c r="AU461" s="186" t="s">
        <v>82</v>
      </c>
      <c r="AV461" s="184" t="s">
        <v>82</v>
      </c>
      <c r="AW461" s="184" t="s">
        <v>29</v>
      </c>
      <c r="AX461" s="184" t="s">
        <v>80</v>
      </c>
      <c r="AY461" s="186" t="s">
        <v>124</v>
      </c>
    </row>
    <row r="462" s="22" customFormat="true" ht="16.5" hidden="false" customHeight="true" outlineLevel="0" collapsed="false">
      <c r="A462" s="17"/>
      <c r="B462" s="162"/>
      <c r="C462" s="205" t="s">
        <v>555</v>
      </c>
      <c r="D462" s="205" t="s">
        <v>272</v>
      </c>
      <c r="E462" s="206" t="s">
        <v>556</v>
      </c>
      <c r="F462" s="207" t="s">
        <v>557</v>
      </c>
      <c r="G462" s="208" t="s">
        <v>140</v>
      </c>
      <c r="H462" s="209" t="n">
        <v>0.148</v>
      </c>
      <c r="I462" s="210"/>
      <c r="J462" s="210" t="n">
        <f aca="false">ROUND(I462*H462,2)</f>
        <v>0</v>
      </c>
      <c r="K462" s="211"/>
      <c r="L462" s="212"/>
      <c r="M462" s="213"/>
      <c r="N462" s="214" t="s">
        <v>37</v>
      </c>
      <c r="O462" s="172" t="n">
        <v>0</v>
      </c>
      <c r="P462" s="172" t="n">
        <f aca="false">O462*H462</f>
        <v>0</v>
      </c>
      <c r="Q462" s="172" t="n">
        <v>1</v>
      </c>
      <c r="R462" s="172" t="n">
        <f aca="false">Q462*H462</f>
        <v>0.148</v>
      </c>
      <c r="S462" s="172" t="n">
        <v>0</v>
      </c>
      <c r="T462" s="173" t="n">
        <f aca="false">S462*H462</f>
        <v>0</v>
      </c>
      <c r="U462" s="17"/>
      <c r="V462" s="17"/>
      <c r="W462" s="17"/>
      <c r="X462" s="17"/>
      <c r="Y462" s="17"/>
      <c r="Z462" s="17"/>
      <c r="AA462" s="17"/>
      <c r="AB462" s="17"/>
      <c r="AC462" s="17"/>
      <c r="AD462" s="17"/>
      <c r="AE462" s="17"/>
      <c r="AR462" s="174" t="s">
        <v>267</v>
      </c>
      <c r="AT462" s="174" t="s">
        <v>272</v>
      </c>
      <c r="AU462" s="174" t="s">
        <v>82</v>
      </c>
      <c r="AY462" s="3" t="s">
        <v>124</v>
      </c>
      <c r="BE462" s="175" t="n">
        <f aca="false">IF(N462="základní",J462,0)</f>
        <v>0</v>
      </c>
      <c r="BF462" s="175" t="n">
        <f aca="false">IF(N462="snížená",J462,0)</f>
        <v>0</v>
      </c>
      <c r="BG462" s="175" t="n">
        <f aca="false">IF(N462="zákl. přenesená",J462,0)</f>
        <v>0</v>
      </c>
      <c r="BH462" s="175" t="n">
        <f aca="false">IF(N462="sníž. přenesená",J462,0)</f>
        <v>0</v>
      </c>
      <c r="BI462" s="175" t="n">
        <f aca="false">IF(N462="nulová",J462,0)</f>
        <v>0</v>
      </c>
      <c r="BJ462" s="3" t="s">
        <v>80</v>
      </c>
      <c r="BK462" s="175" t="n">
        <f aca="false">ROUND(I462*H462,2)</f>
        <v>0</v>
      </c>
      <c r="BL462" s="3" t="s">
        <v>131</v>
      </c>
      <c r="BM462" s="174" t="s">
        <v>558</v>
      </c>
    </row>
    <row r="463" s="184" customFormat="true" ht="12.8" hidden="false" customHeight="false" outlineLevel="0" collapsed="false">
      <c r="B463" s="185"/>
      <c r="D463" s="178" t="s">
        <v>133</v>
      </c>
      <c r="E463" s="186"/>
      <c r="F463" s="187" t="s">
        <v>559</v>
      </c>
      <c r="H463" s="188" t="n">
        <v>0.148</v>
      </c>
      <c r="L463" s="185"/>
      <c r="M463" s="189"/>
      <c r="N463" s="190"/>
      <c r="O463" s="190"/>
      <c r="P463" s="190"/>
      <c r="Q463" s="190"/>
      <c r="R463" s="190"/>
      <c r="S463" s="190"/>
      <c r="T463" s="191"/>
      <c r="AT463" s="186" t="s">
        <v>133</v>
      </c>
      <c r="AU463" s="186" t="s">
        <v>82</v>
      </c>
      <c r="AV463" s="184" t="s">
        <v>82</v>
      </c>
      <c r="AW463" s="184" t="s">
        <v>29</v>
      </c>
      <c r="AX463" s="184" t="s">
        <v>80</v>
      </c>
      <c r="AY463" s="186" t="s">
        <v>124</v>
      </c>
    </row>
    <row r="464" s="22" customFormat="true" ht="16.5" hidden="false" customHeight="true" outlineLevel="0" collapsed="false">
      <c r="A464" s="17"/>
      <c r="B464" s="162"/>
      <c r="C464" s="205" t="s">
        <v>560</v>
      </c>
      <c r="D464" s="205" t="s">
        <v>272</v>
      </c>
      <c r="E464" s="206" t="s">
        <v>561</v>
      </c>
      <c r="F464" s="207" t="s">
        <v>562</v>
      </c>
      <c r="G464" s="208" t="s">
        <v>140</v>
      </c>
      <c r="H464" s="209" t="n">
        <v>0.192</v>
      </c>
      <c r="I464" s="210"/>
      <c r="J464" s="210" t="n">
        <f aca="false">ROUND(I464*H464,2)</f>
        <v>0</v>
      </c>
      <c r="K464" s="211"/>
      <c r="L464" s="212"/>
      <c r="M464" s="213"/>
      <c r="N464" s="214" t="s">
        <v>37</v>
      </c>
      <c r="O464" s="172" t="n">
        <v>0</v>
      </c>
      <c r="P464" s="172" t="n">
        <f aca="false">O464*H464</f>
        <v>0</v>
      </c>
      <c r="Q464" s="172" t="n">
        <v>1</v>
      </c>
      <c r="R464" s="172" t="n">
        <f aca="false">Q464*H464</f>
        <v>0.192</v>
      </c>
      <c r="S464" s="172" t="n">
        <v>0</v>
      </c>
      <c r="T464" s="173" t="n">
        <f aca="false">S464*H464</f>
        <v>0</v>
      </c>
      <c r="U464" s="17"/>
      <c r="V464" s="17"/>
      <c r="W464" s="17"/>
      <c r="X464" s="17"/>
      <c r="Y464" s="17"/>
      <c r="Z464" s="17"/>
      <c r="AA464" s="17"/>
      <c r="AB464" s="17"/>
      <c r="AC464" s="17"/>
      <c r="AD464" s="17"/>
      <c r="AE464" s="17"/>
      <c r="AR464" s="174" t="s">
        <v>267</v>
      </c>
      <c r="AT464" s="174" t="s">
        <v>272</v>
      </c>
      <c r="AU464" s="174" t="s">
        <v>82</v>
      </c>
      <c r="AY464" s="3" t="s">
        <v>124</v>
      </c>
      <c r="BE464" s="175" t="n">
        <f aca="false">IF(N464="základní",J464,0)</f>
        <v>0</v>
      </c>
      <c r="BF464" s="175" t="n">
        <f aca="false">IF(N464="snížená",J464,0)</f>
        <v>0</v>
      </c>
      <c r="BG464" s="175" t="n">
        <f aca="false">IF(N464="zákl. přenesená",J464,0)</f>
        <v>0</v>
      </c>
      <c r="BH464" s="175" t="n">
        <f aca="false">IF(N464="sníž. přenesená",J464,0)</f>
        <v>0</v>
      </c>
      <c r="BI464" s="175" t="n">
        <f aca="false">IF(N464="nulová",J464,0)</f>
        <v>0</v>
      </c>
      <c r="BJ464" s="3" t="s">
        <v>80</v>
      </c>
      <c r="BK464" s="175" t="n">
        <f aca="false">ROUND(I464*H464,2)</f>
        <v>0</v>
      </c>
      <c r="BL464" s="3" t="s">
        <v>131</v>
      </c>
      <c r="BM464" s="174" t="s">
        <v>563</v>
      </c>
    </row>
    <row r="465" s="184" customFormat="true" ht="12.8" hidden="false" customHeight="false" outlineLevel="0" collapsed="false">
      <c r="B465" s="185"/>
      <c r="D465" s="178" t="s">
        <v>133</v>
      </c>
      <c r="E465" s="186"/>
      <c r="F465" s="187" t="s">
        <v>564</v>
      </c>
      <c r="H465" s="188" t="n">
        <v>0.192</v>
      </c>
      <c r="L465" s="185"/>
      <c r="M465" s="189"/>
      <c r="N465" s="190"/>
      <c r="O465" s="190"/>
      <c r="P465" s="190"/>
      <c r="Q465" s="190"/>
      <c r="R465" s="190"/>
      <c r="S465" s="190"/>
      <c r="T465" s="191"/>
      <c r="AT465" s="186" t="s">
        <v>133</v>
      </c>
      <c r="AU465" s="186" t="s">
        <v>82</v>
      </c>
      <c r="AV465" s="184" t="s">
        <v>82</v>
      </c>
      <c r="AW465" s="184" t="s">
        <v>29</v>
      </c>
      <c r="AX465" s="184" t="s">
        <v>80</v>
      </c>
      <c r="AY465" s="186" t="s">
        <v>124</v>
      </c>
    </row>
    <row r="466" s="22" customFormat="true" ht="16.5" hidden="false" customHeight="true" outlineLevel="0" collapsed="false">
      <c r="A466" s="17"/>
      <c r="B466" s="162"/>
      <c r="C466" s="163" t="s">
        <v>565</v>
      </c>
      <c r="D466" s="163" t="s">
        <v>127</v>
      </c>
      <c r="E466" s="164" t="s">
        <v>566</v>
      </c>
      <c r="F466" s="165" t="s">
        <v>567</v>
      </c>
      <c r="G466" s="166" t="s">
        <v>256</v>
      </c>
      <c r="H466" s="167" t="n">
        <v>5.46</v>
      </c>
      <c r="I466" s="168"/>
      <c r="J466" s="168" t="n">
        <f aca="false">ROUND(I466*H466,2)</f>
        <v>0</v>
      </c>
      <c r="K466" s="169"/>
      <c r="L466" s="18"/>
      <c r="M466" s="170"/>
      <c r="N466" s="171" t="s">
        <v>37</v>
      </c>
      <c r="O466" s="172" t="n">
        <v>0.427</v>
      </c>
      <c r="P466" s="172" t="n">
        <f aca="false">O466*H466</f>
        <v>2.33142</v>
      </c>
      <c r="Q466" s="172" t="n">
        <v>0.02857</v>
      </c>
      <c r="R466" s="172" t="n">
        <f aca="false">Q466*H466</f>
        <v>0.1559922</v>
      </c>
      <c r="S466" s="172" t="n">
        <v>0</v>
      </c>
      <c r="T466" s="173" t="n">
        <f aca="false">S466*H466</f>
        <v>0</v>
      </c>
      <c r="U466" s="17"/>
      <c r="V466" s="17"/>
      <c r="W466" s="17"/>
      <c r="X466" s="17"/>
      <c r="Y466" s="17"/>
      <c r="Z466" s="17"/>
      <c r="AA466" s="17"/>
      <c r="AB466" s="17"/>
      <c r="AC466" s="17"/>
      <c r="AD466" s="17"/>
      <c r="AE466" s="17"/>
      <c r="AR466" s="174" t="s">
        <v>131</v>
      </c>
      <c r="AT466" s="174" t="s">
        <v>127</v>
      </c>
      <c r="AU466" s="174" t="s">
        <v>82</v>
      </c>
      <c r="AY466" s="3" t="s">
        <v>124</v>
      </c>
      <c r="BE466" s="175" t="n">
        <f aca="false">IF(N466="základní",J466,0)</f>
        <v>0</v>
      </c>
      <c r="BF466" s="175" t="n">
        <f aca="false">IF(N466="snížená",J466,0)</f>
        <v>0</v>
      </c>
      <c r="BG466" s="175" t="n">
        <f aca="false">IF(N466="zákl. přenesená",J466,0)</f>
        <v>0</v>
      </c>
      <c r="BH466" s="175" t="n">
        <f aca="false">IF(N466="sníž. přenesená",J466,0)</f>
        <v>0</v>
      </c>
      <c r="BI466" s="175" t="n">
        <f aca="false">IF(N466="nulová",J466,0)</f>
        <v>0</v>
      </c>
      <c r="BJ466" s="3" t="s">
        <v>80</v>
      </c>
      <c r="BK466" s="175" t="n">
        <f aca="false">ROUND(I466*H466,2)</f>
        <v>0</v>
      </c>
      <c r="BL466" s="3" t="s">
        <v>131</v>
      </c>
      <c r="BM466" s="174" t="s">
        <v>568</v>
      </c>
    </row>
    <row r="467" s="176" customFormat="true" ht="12.8" hidden="false" customHeight="false" outlineLevel="0" collapsed="false">
      <c r="B467" s="177"/>
      <c r="D467" s="178" t="s">
        <v>133</v>
      </c>
      <c r="E467" s="179"/>
      <c r="F467" s="180" t="s">
        <v>569</v>
      </c>
      <c r="H467" s="179"/>
      <c r="L467" s="177"/>
      <c r="M467" s="181"/>
      <c r="N467" s="182"/>
      <c r="O467" s="182"/>
      <c r="P467" s="182"/>
      <c r="Q467" s="182"/>
      <c r="R467" s="182"/>
      <c r="S467" s="182"/>
      <c r="T467" s="183"/>
      <c r="AT467" s="179" t="s">
        <v>133</v>
      </c>
      <c r="AU467" s="179" t="s">
        <v>82</v>
      </c>
      <c r="AV467" s="176" t="s">
        <v>80</v>
      </c>
      <c r="AW467" s="176" t="s">
        <v>29</v>
      </c>
      <c r="AX467" s="176" t="s">
        <v>72</v>
      </c>
      <c r="AY467" s="179" t="s">
        <v>124</v>
      </c>
    </row>
    <row r="468" s="184" customFormat="true" ht="12.8" hidden="false" customHeight="false" outlineLevel="0" collapsed="false">
      <c r="B468" s="185"/>
      <c r="D468" s="178" t="s">
        <v>133</v>
      </c>
      <c r="E468" s="186"/>
      <c r="F468" s="187" t="s">
        <v>570</v>
      </c>
      <c r="H468" s="188" t="n">
        <v>5.46</v>
      </c>
      <c r="L468" s="185"/>
      <c r="M468" s="189"/>
      <c r="N468" s="190"/>
      <c r="O468" s="190"/>
      <c r="P468" s="190"/>
      <c r="Q468" s="190"/>
      <c r="R468" s="190"/>
      <c r="S468" s="190"/>
      <c r="T468" s="191"/>
      <c r="AT468" s="186" t="s">
        <v>133</v>
      </c>
      <c r="AU468" s="186" t="s">
        <v>82</v>
      </c>
      <c r="AV468" s="184" t="s">
        <v>82</v>
      </c>
      <c r="AW468" s="184" t="s">
        <v>29</v>
      </c>
      <c r="AX468" s="184" t="s">
        <v>80</v>
      </c>
      <c r="AY468" s="186" t="s">
        <v>124</v>
      </c>
    </row>
    <row r="469" s="22" customFormat="true" ht="21.75" hidden="false" customHeight="true" outlineLevel="0" collapsed="false">
      <c r="A469" s="17"/>
      <c r="B469" s="162"/>
      <c r="C469" s="163" t="s">
        <v>571</v>
      </c>
      <c r="D469" s="163" t="s">
        <v>127</v>
      </c>
      <c r="E469" s="164" t="s">
        <v>572</v>
      </c>
      <c r="F469" s="165" t="s">
        <v>573</v>
      </c>
      <c r="G469" s="166" t="s">
        <v>130</v>
      </c>
      <c r="H469" s="167" t="n">
        <v>5.124</v>
      </c>
      <c r="I469" s="168"/>
      <c r="J469" s="168" t="n">
        <f aca="false">ROUND(I469*H469,2)</f>
        <v>0</v>
      </c>
      <c r="K469" s="169"/>
      <c r="L469" s="18"/>
      <c r="M469" s="170"/>
      <c r="N469" s="171" t="s">
        <v>37</v>
      </c>
      <c r="O469" s="172" t="n">
        <v>2.785</v>
      </c>
      <c r="P469" s="172" t="n">
        <f aca="false">O469*H469</f>
        <v>14.27034</v>
      </c>
      <c r="Q469" s="172" t="n">
        <v>2.45329</v>
      </c>
      <c r="R469" s="172" t="n">
        <f aca="false">Q469*H469</f>
        <v>12.57065796</v>
      </c>
      <c r="S469" s="172" t="n">
        <v>0</v>
      </c>
      <c r="T469" s="173" t="n">
        <f aca="false">S469*H469</f>
        <v>0</v>
      </c>
      <c r="U469" s="17"/>
      <c r="V469" s="17"/>
      <c r="W469" s="17"/>
      <c r="X469" s="17"/>
      <c r="Y469" s="17"/>
      <c r="Z469" s="17"/>
      <c r="AA469" s="17"/>
      <c r="AB469" s="17"/>
      <c r="AC469" s="17"/>
      <c r="AD469" s="17"/>
      <c r="AE469" s="17"/>
      <c r="AR469" s="174" t="s">
        <v>131</v>
      </c>
      <c r="AT469" s="174" t="s">
        <v>127</v>
      </c>
      <c r="AU469" s="174" t="s">
        <v>82</v>
      </c>
      <c r="AY469" s="3" t="s">
        <v>124</v>
      </c>
      <c r="BE469" s="175" t="n">
        <f aca="false">IF(N469="základní",J469,0)</f>
        <v>0</v>
      </c>
      <c r="BF469" s="175" t="n">
        <f aca="false">IF(N469="snížená",J469,0)</f>
        <v>0</v>
      </c>
      <c r="BG469" s="175" t="n">
        <f aca="false">IF(N469="zákl. přenesená",J469,0)</f>
        <v>0</v>
      </c>
      <c r="BH469" s="175" t="n">
        <f aca="false">IF(N469="sníž. přenesená",J469,0)</f>
        <v>0</v>
      </c>
      <c r="BI469" s="175" t="n">
        <f aca="false">IF(N469="nulová",J469,0)</f>
        <v>0</v>
      </c>
      <c r="BJ469" s="3" t="s">
        <v>80</v>
      </c>
      <c r="BK469" s="175" t="n">
        <f aca="false">ROUND(I469*H469,2)</f>
        <v>0</v>
      </c>
      <c r="BL469" s="3" t="s">
        <v>131</v>
      </c>
      <c r="BM469" s="174" t="s">
        <v>574</v>
      </c>
    </row>
    <row r="470" s="176" customFormat="true" ht="12.8" hidden="false" customHeight="false" outlineLevel="0" collapsed="false">
      <c r="B470" s="177"/>
      <c r="D470" s="178" t="s">
        <v>133</v>
      </c>
      <c r="E470" s="179"/>
      <c r="F470" s="180" t="s">
        <v>368</v>
      </c>
      <c r="H470" s="179"/>
      <c r="L470" s="177"/>
      <c r="M470" s="181"/>
      <c r="N470" s="182"/>
      <c r="O470" s="182"/>
      <c r="P470" s="182"/>
      <c r="Q470" s="182"/>
      <c r="R470" s="182"/>
      <c r="S470" s="182"/>
      <c r="T470" s="183"/>
      <c r="AT470" s="179" t="s">
        <v>133</v>
      </c>
      <c r="AU470" s="179" t="s">
        <v>82</v>
      </c>
      <c r="AV470" s="176" t="s">
        <v>80</v>
      </c>
      <c r="AW470" s="176" t="s">
        <v>29</v>
      </c>
      <c r="AX470" s="176" t="s">
        <v>72</v>
      </c>
      <c r="AY470" s="179" t="s">
        <v>124</v>
      </c>
    </row>
    <row r="471" s="184" customFormat="true" ht="12.8" hidden="false" customHeight="false" outlineLevel="0" collapsed="false">
      <c r="B471" s="185"/>
      <c r="D471" s="178" t="s">
        <v>133</v>
      </c>
      <c r="E471" s="186"/>
      <c r="F471" s="187" t="s">
        <v>575</v>
      </c>
      <c r="H471" s="188" t="n">
        <v>1.824</v>
      </c>
      <c r="L471" s="185"/>
      <c r="M471" s="189"/>
      <c r="N471" s="190"/>
      <c r="O471" s="190"/>
      <c r="P471" s="190"/>
      <c r="Q471" s="190"/>
      <c r="R471" s="190"/>
      <c r="S471" s="190"/>
      <c r="T471" s="191"/>
      <c r="AT471" s="186" t="s">
        <v>133</v>
      </c>
      <c r="AU471" s="186" t="s">
        <v>82</v>
      </c>
      <c r="AV471" s="184" t="s">
        <v>82</v>
      </c>
      <c r="AW471" s="184" t="s">
        <v>29</v>
      </c>
      <c r="AX471" s="184" t="s">
        <v>72</v>
      </c>
      <c r="AY471" s="186" t="s">
        <v>124</v>
      </c>
    </row>
    <row r="472" s="176" customFormat="true" ht="12.8" hidden="false" customHeight="false" outlineLevel="0" collapsed="false">
      <c r="B472" s="177"/>
      <c r="D472" s="178" t="s">
        <v>133</v>
      </c>
      <c r="E472" s="179"/>
      <c r="F472" s="180" t="s">
        <v>360</v>
      </c>
      <c r="H472" s="179"/>
      <c r="L472" s="177"/>
      <c r="M472" s="181"/>
      <c r="N472" s="182"/>
      <c r="O472" s="182"/>
      <c r="P472" s="182"/>
      <c r="Q472" s="182"/>
      <c r="R472" s="182"/>
      <c r="S472" s="182"/>
      <c r="T472" s="183"/>
      <c r="AT472" s="179" t="s">
        <v>133</v>
      </c>
      <c r="AU472" s="179" t="s">
        <v>82</v>
      </c>
      <c r="AV472" s="176" t="s">
        <v>80</v>
      </c>
      <c r="AW472" s="176" t="s">
        <v>29</v>
      </c>
      <c r="AX472" s="176" t="s">
        <v>72</v>
      </c>
      <c r="AY472" s="179" t="s">
        <v>124</v>
      </c>
    </row>
    <row r="473" s="184" customFormat="true" ht="12.8" hidden="false" customHeight="false" outlineLevel="0" collapsed="false">
      <c r="B473" s="185"/>
      <c r="D473" s="178" t="s">
        <v>133</v>
      </c>
      <c r="E473" s="186"/>
      <c r="F473" s="187" t="s">
        <v>576</v>
      </c>
      <c r="H473" s="188" t="n">
        <v>3.3</v>
      </c>
      <c r="L473" s="185"/>
      <c r="M473" s="189"/>
      <c r="N473" s="190"/>
      <c r="O473" s="190"/>
      <c r="P473" s="190"/>
      <c r="Q473" s="190"/>
      <c r="R473" s="190"/>
      <c r="S473" s="190"/>
      <c r="T473" s="191"/>
      <c r="AT473" s="186" t="s">
        <v>133</v>
      </c>
      <c r="AU473" s="186" t="s">
        <v>82</v>
      </c>
      <c r="AV473" s="184" t="s">
        <v>82</v>
      </c>
      <c r="AW473" s="184" t="s">
        <v>29</v>
      </c>
      <c r="AX473" s="184" t="s">
        <v>72</v>
      </c>
      <c r="AY473" s="186" t="s">
        <v>124</v>
      </c>
    </row>
    <row r="474" s="197" customFormat="true" ht="12.8" hidden="false" customHeight="false" outlineLevel="0" collapsed="false">
      <c r="B474" s="198"/>
      <c r="D474" s="178" t="s">
        <v>133</v>
      </c>
      <c r="E474" s="199"/>
      <c r="F474" s="200" t="s">
        <v>234</v>
      </c>
      <c r="H474" s="201" t="n">
        <v>5.124</v>
      </c>
      <c r="L474" s="198"/>
      <c r="M474" s="202"/>
      <c r="N474" s="203"/>
      <c r="O474" s="203"/>
      <c r="P474" s="203"/>
      <c r="Q474" s="203"/>
      <c r="R474" s="203"/>
      <c r="S474" s="203"/>
      <c r="T474" s="204"/>
      <c r="AT474" s="199" t="s">
        <v>133</v>
      </c>
      <c r="AU474" s="199" t="s">
        <v>82</v>
      </c>
      <c r="AV474" s="197" t="s">
        <v>131</v>
      </c>
      <c r="AW474" s="197" t="s">
        <v>29</v>
      </c>
      <c r="AX474" s="197" t="s">
        <v>80</v>
      </c>
      <c r="AY474" s="199" t="s">
        <v>124</v>
      </c>
    </row>
    <row r="475" s="22" customFormat="true" ht="21.75" hidden="false" customHeight="true" outlineLevel="0" collapsed="false">
      <c r="A475" s="17"/>
      <c r="B475" s="162"/>
      <c r="C475" s="163" t="s">
        <v>577</v>
      </c>
      <c r="D475" s="163" t="s">
        <v>127</v>
      </c>
      <c r="E475" s="164" t="s">
        <v>578</v>
      </c>
      <c r="F475" s="165" t="s">
        <v>579</v>
      </c>
      <c r="G475" s="166" t="s">
        <v>256</v>
      </c>
      <c r="H475" s="167" t="n">
        <v>51.24</v>
      </c>
      <c r="I475" s="168"/>
      <c r="J475" s="168" t="n">
        <f aca="false">ROUND(I475*H475,2)</f>
        <v>0</v>
      </c>
      <c r="K475" s="169"/>
      <c r="L475" s="18"/>
      <c r="M475" s="170"/>
      <c r="N475" s="171" t="s">
        <v>37</v>
      </c>
      <c r="O475" s="172" t="n">
        <v>0.557</v>
      </c>
      <c r="P475" s="172" t="n">
        <f aca="false">O475*H475</f>
        <v>28.54068</v>
      </c>
      <c r="Q475" s="172" t="n">
        <v>0.00244</v>
      </c>
      <c r="R475" s="172" t="n">
        <f aca="false">Q475*H475</f>
        <v>0.1250256</v>
      </c>
      <c r="S475" s="172" t="n">
        <v>0</v>
      </c>
      <c r="T475" s="173" t="n">
        <f aca="false">S475*H475</f>
        <v>0</v>
      </c>
      <c r="U475" s="17"/>
      <c r="V475" s="17"/>
      <c r="W475" s="17"/>
      <c r="X475" s="17"/>
      <c r="Y475" s="17"/>
      <c r="Z475" s="17"/>
      <c r="AA475" s="17"/>
      <c r="AB475" s="17"/>
      <c r="AC475" s="17"/>
      <c r="AD475" s="17"/>
      <c r="AE475" s="17"/>
      <c r="AR475" s="174" t="s">
        <v>131</v>
      </c>
      <c r="AT475" s="174" t="s">
        <v>127</v>
      </c>
      <c r="AU475" s="174" t="s">
        <v>82</v>
      </c>
      <c r="AY475" s="3" t="s">
        <v>124</v>
      </c>
      <c r="BE475" s="175" t="n">
        <f aca="false">IF(N475="základní",J475,0)</f>
        <v>0</v>
      </c>
      <c r="BF475" s="175" t="n">
        <f aca="false">IF(N475="snížená",J475,0)</f>
        <v>0</v>
      </c>
      <c r="BG475" s="175" t="n">
        <f aca="false">IF(N475="zákl. přenesená",J475,0)</f>
        <v>0</v>
      </c>
      <c r="BH475" s="175" t="n">
        <f aca="false">IF(N475="sníž. přenesená",J475,0)</f>
        <v>0</v>
      </c>
      <c r="BI475" s="175" t="n">
        <f aca="false">IF(N475="nulová",J475,0)</f>
        <v>0</v>
      </c>
      <c r="BJ475" s="3" t="s">
        <v>80</v>
      </c>
      <c r="BK475" s="175" t="n">
        <f aca="false">ROUND(I475*H475,2)</f>
        <v>0</v>
      </c>
      <c r="BL475" s="3" t="s">
        <v>131</v>
      </c>
      <c r="BM475" s="174" t="s">
        <v>580</v>
      </c>
    </row>
    <row r="476" s="184" customFormat="true" ht="12.8" hidden="false" customHeight="false" outlineLevel="0" collapsed="false">
      <c r="B476" s="185"/>
      <c r="D476" s="178" t="s">
        <v>133</v>
      </c>
      <c r="E476" s="186"/>
      <c r="F476" s="187" t="s">
        <v>581</v>
      </c>
      <c r="H476" s="188" t="n">
        <v>18.24</v>
      </c>
      <c r="L476" s="185"/>
      <c r="M476" s="189"/>
      <c r="N476" s="190"/>
      <c r="O476" s="190"/>
      <c r="P476" s="190"/>
      <c r="Q476" s="190"/>
      <c r="R476" s="190"/>
      <c r="S476" s="190"/>
      <c r="T476" s="191"/>
      <c r="AT476" s="186" t="s">
        <v>133</v>
      </c>
      <c r="AU476" s="186" t="s">
        <v>82</v>
      </c>
      <c r="AV476" s="184" t="s">
        <v>82</v>
      </c>
      <c r="AW476" s="184" t="s">
        <v>29</v>
      </c>
      <c r="AX476" s="184" t="s">
        <v>72</v>
      </c>
      <c r="AY476" s="186" t="s">
        <v>124</v>
      </c>
    </row>
    <row r="477" s="184" customFormat="true" ht="12.8" hidden="false" customHeight="false" outlineLevel="0" collapsed="false">
      <c r="B477" s="185"/>
      <c r="D477" s="178" t="s">
        <v>133</v>
      </c>
      <c r="E477" s="186"/>
      <c r="F477" s="187" t="s">
        <v>582</v>
      </c>
      <c r="H477" s="188" t="n">
        <v>33</v>
      </c>
      <c r="L477" s="185"/>
      <c r="M477" s="189"/>
      <c r="N477" s="190"/>
      <c r="O477" s="190"/>
      <c r="P477" s="190"/>
      <c r="Q477" s="190"/>
      <c r="R477" s="190"/>
      <c r="S477" s="190"/>
      <c r="T477" s="191"/>
      <c r="AT477" s="186" t="s">
        <v>133</v>
      </c>
      <c r="AU477" s="186" t="s">
        <v>82</v>
      </c>
      <c r="AV477" s="184" t="s">
        <v>82</v>
      </c>
      <c r="AW477" s="184" t="s">
        <v>29</v>
      </c>
      <c r="AX477" s="184" t="s">
        <v>72</v>
      </c>
      <c r="AY477" s="186" t="s">
        <v>124</v>
      </c>
    </row>
    <row r="478" s="197" customFormat="true" ht="12.8" hidden="false" customHeight="false" outlineLevel="0" collapsed="false">
      <c r="B478" s="198"/>
      <c r="D478" s="178" t="s">
        <v>133</v>
      </c>
      <c r="E478" s="199"/>
      <c r="F478" s="200" t="s">
        <v>234</v>
      </c>
      <c r="H478" s="201" t="n">
        <v>51.24</v>
      </c>
      <c r="L478" s="198"/>
      <c r="M478" s="202"/>
      <c r="N478" s="203"/>
      <c r="O478" s="203"/>
      <c r="P478" s="203"/>
      <c r="Q478" s="203"/>
      <c r="R478" s="203"/>
      <c r="S478" s="203"/>
      <c r="T478" s="204"/>
      <c r="AT478" s="199" t="s">
        <v>133</v>
      </c>
      <c r="AU478" s="199" t="s">
        <v>82</v>
      </c>
      <c r="AV478" s="197" t="s">
        <v>131</v>
      </c>
      <c r="AW478" s="197" t="s">
        <v>29</v>
      </c>
      <c r="AX478" s="197" t="s">
        <v>80</v>
      </c>
      <c r="AY478" s="199" t="s">
        <v>124</v>
      </c>
    </row>
    <row r="479" s="22" customFormat="true" ht="21.75" hidden="false" customHeight="true" outlineLevel="0" collapsed="false">
      <c r="A479" s="17"/>
      <c r="B479" s="162"/>
      <c r="C479" s="163" t="s">
        <v>583</v>
      </c>
      <c r="D479" s="163" t="s">
        <v>127</v>
      </c>
      <c r="E479" s="164" t="s">
        <v>584</v>
      </c>
      <c r="F479" s="165" t="s">
        <v>585</v>
      </c>
      <c r="G479" s="166" t="s">
        <v>256</v>
      </c>
      <c r="H479" s="167" t="n">
        <v>51.24</v>
      </c>
      <c r="I479" s="168"/>
      <c r="J479" s="168" t="n">
        <f aca="false">ROUND(I479*H479,2)</f>
        <v>0</v>
      </c>
      <c r="K479" s="169"/>
      <c r="L479" s="18"/>
      <c r="M479" s="170"/>
      <c r="N479" s="171" t="s">
        <v>37</v>
      </c>
      <c r="O479" s="172" t="n">
        <v>0.218</v>
      </c>
      <c r="P479" s="172" t="n">
        <f aca="false">O479*H479</f>
        <v>11.17032</v>
      </c>
      <c r="Q479" s="172" t="n">
        <v>0</v>
      </c>
      <c r="R479" s="172" t="n">
        <f aca="false">Q479*H479</f>
        <v>0</v>
      </c>
      <c r="S479" s="172" t="n">
        <v>0</v>
      </c>
      <c r="T479" s="173" t="n">
        <f aca="false">S479*H479</f>
        <v>0</v>
      </c>
      <c r="U479" s="17"/>
      <c r="V479" s="17"/>
      <c r="W479" s="17"/>
      <c r="X479" s="17"/>
      <c r="Y479" s="17"/>
      <c r="Z479" s="17"/>
      <c r="AA479" s="17"/>
      <c r="AB479" s="17"/>
      <c r="AC479" s="17"/>
      <c r="AD479" s="17"/>
      <c r="AE479" s="17"/>
      <c r="AR479" s="174" t="s">
        <v>131</v>
      </c>
      <c r="AT479" s="174" t="s">
        <v>127</v>
      </c>
      <c r="AU479" s="174" t="s">
        <v>82</v>
      </c>
      <c r="AY479" s="3" t="s">
        <v>124</v>
      </c>
      <c r="BE479" s="175" t="n">
        <f aca="false">IF(N479="základní",J479,0)</f>
        <v>0</v>
      </c>
      <c r="BF479" s="175" t="n">
        <f aca="false">IF(N479="snížená",J479,0)</f>
        <v>0</v>
      </c>
      <c r="BG479" s="175" t="n">
        <f aca="false">IF(N479="zákl. přenesená",J479,0)</f>
        <v>0</v>
      </c>
      <c r="BH479" s="175" t="n">
        <f aca="false">IF(N479="sníž. přenesená",J479,0)</f>
        <v>0</v>
      </c>
      <c r="BI479" s="175" t="n">
        <f aca="false">IF(N479="nulová",J479,0)</f>
        <v>0</v>
      </c>
      <c r="BJ479" s="3" t="s">
        <v>80</v>
      </c>
      <c r="BK479" s="175" t="n">
        <f aca="false">ROUND(I479*H479,2)</f>
        <v>0</v>
      </c>
      <c r="BL479" s="3" t="s">
        <v>131</v>
      </c>
      <c r="BM479" s="174" t="s">
        <v>586</v>
      </c>
    </row>
    <row r="480" s="22" customFormat="true" ht="21.75" hidden="false" customHeight="true" outlineLevel="0" collapsed="false">
      <c r="A480" s="17"/>
      <c r="B480" s="162"/>
      <c r="C480" s="163" t="s">
        <v>587</v>
      </c>
      <c r="D480" s="163" t="s">
        <v>127</v>
      </c>
      <c r="E480" s="164" t="s">
        <v>588</v>
      </c>
      <c r="F480" s="165" t="s">
        <v>589</v>
      </c>
      <c r="G480" s="166" t="s">
        <v>256</v>
      </c>
      <c r="H480" s="167" t="n">
        <v>18.24</v>
      </c>
      <c r="I480" s="168"/>
      <c r="J480" s="168" t="n">
        <f aca="false">ROUND(I480*H480,2)</f>
        <v>0</v>
      </c>
      <c r="K480" s="169"/>
      <c r="L480" s="18"/>
      <c r="M480" s="170"/>
      <c r="N480" s="171" t="s">
        <v>37</v>
      </c>
      <c r="O480" s="172" t="n">
        <v>0.06</v>
      </c>
      <c r="P480" s="172" t="n">
        <f aca="false">O480*H480</f>
        <v>1.0944</v>
      </c>
      <c r="Q480" s="172" t="n">
        <v>0.0027</v>
      </c>
      <c r="R480" s="172" t="n">
        <f aca="false">Q480*H480</f>
        <v>0.049248</v>
      </c>
      <c r="S480" s="172" t="n">
        <v>0</v>
      </c>
      <c r="T480" s="173" t="n">
        <f aca="false">S480*H480</f>
        <v>0</v>
      </c>
      <c r="U480" s="17"/>
      <c r="V480" s="17"/>
      <c r="W480" s="17"/>
      <c r="X480" s="17"/>
      <c r="Y480" s="17"/>
      <c r="Z480" s="17"/>
      <c r="AA480" s="17"/>
      <c r="AB480" s="17"/>
      <c r="AC480" s="17"/>
      <c r="AD480" s="17"/>
      <c r="AE480" s="17"/>
      <c r="AR480" s="174" t="s">
        <v>131</v>
      </c>
      <c r="AT480" s="174" t="s">
        <v>127</v>
      </c>
      <c r="AU480" s="174" t="s">
        <v>82</v>
      </c>
      <c r="AY480" s="3" t="s">
        <v>124</v>
      </c>
      <c r="BE480" s="175" t="n">
        <f aca="false">IF(N480="základní",J480,0)</f>
        <v>0</v>
      </c>
      <c r="BF480" s="175" t="n">
        <f aca="false">IF(N480="snížená",J480,0)</f>
        <v>0</v>
      </c>
      <c r="BG480" s="175" t="n">
        <f aca="false">IF(N480="zákl. přenesená",J480,0)</f>
        <v>0</v>
      </c>
      <c r="BH480" s="175" t="n">
        <f aca="false">IF(N480="sníž. přenesená",J480,0)</f>
        <v>0</v>
      </c>
      <c r="BI480" s="175" t="n">
        <f aca="false">IF(N480="nulová",J480,0)</f>
        <v>0</v>
      </c>
      <c r="BJ480" s="3" t="s">
        <v>80</v>
      </c>
      <c r="BK480" s="175" t="n">
        <f aca="false">ROUND(I480*H480,2)</f>
        <v>0</v>
      </c>
      <c r="BL480" s="3" t="s">
        <v>131</v>
      </c>
      <c r="BM480" s="174" t="s">
        <v>590</v>
      </c>
    </row>
    <row r="481" s="176" customFormat="true" ht="12.8" hidden="false" customHeight="false" outlineLevel="0" collapsed="false">
      <c r="B481" s="177"/>
      <c r="D481" s="178" t="s">
        <v>133</v>
      </c>
      <c r="E481" s="179"/>
      <c r="F481" s="180" t="s">
        <v>368</v>
      </c>
      <c r="H481" s="179"/>
      <c r="L481" s="177"/>
      <c r="M481" s="181"/>
      <c r="N481" s="182"/>
      <c r="O481" s="182"/>
      <c r="P481" s="182"/>
      <c r="Q481" s="182"/>
      <c r="R481" s="182"/>
      <c r="S481" s="182"/>
      <c r="T481" s="183"/>
      <c r="AT481" s="179" t="s">
        <v>133</v>
      </c>
      <c r="AU481" s="179" t="s">
        <v>82</v>
      </c>
      <c r="AV481" s="176" t="s">
        <v>80</v>
      </c>
      <c r="AW481" s="176" t="s">
        <v>29</v>
      </c>
      <c r="AX481" s="176" t="s">
        <v>72</v>
      </c>
      <c r="AY481" s="179" t="s">
        <v>124</v>
      </c>
    </row>
    <row r="482" s="184" customFormat="true" ht="12.8" hidden="false" customHeight="false" outlineLevel="0" collapsed="false">
      <c r="B482" s="185"/>
      <c r="D482" s="178" t="s">
        <v>133</v>
      </c>
      <c r="E482" s="186"/>
      <c r="F482" s="187" t="s">
        <v>591</v>
      </c>
      <c r="H482" s="188" t="n">
        <v>18.24</v>
      </c>
      <c r="L482" s="185"/>
      <c r="M482" s="189"/>
      <c r="N482" s="190"/>
      <c r="O482" s="190"/>
      <c r="P482" s="190"/>
      <c r="Q482" s="190"/>
      <c r="R482" s="190"/>
      <c r="S482" s="190"/>
      <c r="T482" s="191"/>
      <c r="AT482" s="186" t="s">
        <v>133</v>
      </c>
      <c r="AU482" s="186" t="s">
        <v>82</v>
      </c>
      <c r="AV482" s="184" t="s">
        <v>82</v>
      </c>
      <c r="AW482" s="184" t="s">
        <v>29</v>
      </c>
      <c r="AX482" s="184" t="s">
        <v>80</v>
      </c>
      <c r="AY482" s="186" t="s">
        <v>124</v>
      </c>
    </row>
    <row r="483" s="22" customFormat="true" ht="16.5" hidden="false" customHeight="true" outlineLevel="0" collapsed="false">
      <c r="A483" s="17"/>
      <c r="B483" s="162"/>
      <c r="C483" s="163" t="s">
        <v>592</v>
      </c>
      <c r="D483" s="163" t="s">
        <v>127</v>
      </c>
      <c r="E483" s="164" t="s">
        <v>593</v>
      </c>
      <c r="F483" s="165" t="s">
        <v>594</v>
      </c>
      <c r="G483" s="166" t="s">
        <v>140</v>
      </c>
      <c r="H483" s="167" t="n">
        <v>0.733</v>
      </c>
      <c r="I483" s="168"/>
      <c r="J483" s="168" t="n">
        <f aca="false">ROUND(I483*H483,2)</f>
        <v>0</v>
      </c>
      <c r="K483" s="169"/>
      <c r="L483" s="18"/>
      <c r="M483" s="170"/>
      <c r="N483" s="171" t="s">
        <v>37</v>
      </c>
      <c r="O483" s="172" t="n">
        <v>38.222</v>
      </c>
      <c r="P483" s="172" t="n">
        <f aca="false">O483*H483</f>
        <v>28.016726</v>
      </c>
      <c r="Q483" s="172" t="n">
        <v>1.05197</v>
      </c>
      <c r="R483" s="172" t="n">
        <f aca="false">Q483*H483</f>
        <v>0.77109401</v>
      </c>
      <c r="S483" s="172" t="n">
        <v>0</v>
      </c>
      <c r="T483" s="173" t="n">
        <f aca="false">S483*H483</f>
        <v>0</v>
      </c>
      <c r="U483" s="17"/>
      <c r="V483" s="17"/>
      <c r="W483" s="17"/>
      <c r="X483" s="17"/>
      <c r="Y483" s="17"/>
      <c r="Z483" s="17"/>
      <c r="AA483" s="17"/>
      <c r="AB483" s="17"/>
      <c r="AC483" s="17"/>
      <c r="AD483" s="17"/>
      <c r="AE483" s="17"/>
      <c r="AR483" s="174" t="s">
        <v>131</v>
      </c>
      <c r="AT483" s="174" t="s">
        <v>127</v>
      </c>
      <c r="AU483" s="174" t="s">
        <v>82</v>
      </c>
      <c r="AY483" s="3" t="s">
        <v>124</v>
      </c>
      <c r="BE483" s="175" t="n">
        <f aca="false">IF(N483="základní",J483,0)</f>
        <v>0</v>
      </c>
      <c r="BF483" s="175" t="n">
        <f aca="false">IF(N483="snížená",J483,0)</f>
        <v>0</v>
      </c>
      <c r="BG483" s="175" t="n">
        <f aca="false">IF(N483="zákl. přenesená",J483,0)</f>
        <v>0</v>
      </c>
      <c r="BH483" s="175" t="n">
        <f aca="false">IF(N483="sníž. přenesená",J483,0)</f>
        <v>0</v>
      </c>
      <c r="BI483" s="175" t="n">
        <f aca="false">IF(N483="nulová",J483,0)</f>
        <v>0</v>
      </c>
      <c r="BJ483" s="3" t="s">
        <v>80</v>
      </c>
      <c r="BK483" s="175" t="n">
        <f aca="false">ROUND(I483*H483,2)</f>
        <v>0</v>
      </c>
      <c r="BL483" s="3" t="s">
        <v>131</v>
      </c>
      <c r="BM483" s="174" t="s">
        <v>595</v>
      </c>
    </row>
    <row r="484" s="176" customFormat="true" ht="12.8" hidden="false" customHeight="false" outlineLevel="0" collapsed="false">
      <c r="B484" s="177"/>
      <c r="D484" s="178" t="s">
        <v>133</v>
      </c>
      <c r="E484" s="179"/>
      <c r="F484" s="180" t="s">
        <v>596</v>
      </c>
      <c r="H484" s="179"/>
      <c r="L484" s="177"/>
      <c r="M484" s="181"/>
      <c r="N484" s="182"/>
      <c r="O484" s="182"/>
      <c r="P484" s="182"/>
      <c r="Q484" s="182"/>
      <c r="R484" s="182"/>
      <c r="S484" s="182"/>
      <c r="T484" s="183"/>
      <c r="AT484" s="179" t="s">
        <v>133</v>
      </c>
      <c r="AU484" s="179" t="s">
        <v>82</v>
      </c>
      <c r="AV484" s="176" t="s">
        <v>80</v>
      </c>
      <c r="AW484" s="176" t="s">
        <v>29</v>
      </c>
      <c r="AX484" s="176" t="s">
        <v>72</v>
      </c>
      <c r="AY484" s="179" t="s">
        <v>124</v>
      </c>
    </row>
    <row r="485" s="184" customFormat="true" ht="12.8" hidden="false" customHeight="false" outlineLevel="0" collapsed="false">
      <c r="B485" s="185"/>
      <c r="D485" s="178" t="s">
        <v>133</v>
      </c>
      <c r="E485" s="186"/>
      <c r="F485" s="187" t="s">
        <v>597</v>
      </c>
      <c r="H485" s="188" t="n">
        <v>0.423</v>
      </c>
      <c r="L485" s="185"/>
      <c r="M485" s="189"/>
      <c r="N485" s="190"/>
      <c r="O485" s="190"/>
      <c r="P485" s="190"/>
      <c r="Q485" s="190"/>
      <c r="R485" s="190"/>
      <c r="S485" s="190"/>
      <c r="T485" s="191"/>
      <c r="AT485" s="186" t="s">
        <v>133</v>
      </c>
      <c r="AU485" s="186" t="s">
        <v>82</v>
      </c>
      <c r="AV485" s="184" t="s">
        <v>82</v>
      </c>
      <c r="AW485" s="184" t="s">
        <v>29</v>
      </c>
      <c r="AX485" s="184" t="s">
        <v>72</v>
      </c>
      <c r="AY485" s="186" t="s">
        <v>124</v>
      </c>
    </row>
    <row r="486" s="176" customFormat="true" ht="12.8" hidden="false" customHeight="false" outlineLevel="0" collapsed="false">
      <c r="B486" s="177"/>
      <c r="D486" s="178" t="s">
        <v>133</v>
      </c>
      <c r="E486" s="179"/>
      <c r="F486" s="180" t="s">
        <v>598</v>
      </c>
      <c r="H486" s="179"/>
      <c r="L486" s="177"/>
      <c r="M486" s="181"/>
      <c r="N486" s="182"/>
      <c r="O486" s="182"/>
      <c r="P486" s="182"/>
      <c r="Q486" s="182"/>
      <c r="R486" s="182"/>
      <c r="S486" s="182"/>
      <c r="T486" s="183"/>
      <c r="AT486" s="179" t="s">
        <v>133</v>
      </c>
      <c r="AU486" s="179" t="s">
        <v>82</v>
      </c>
      <c r="AV486" s="176" t="s">
        <v>80</v>
      </c>
      <c r="AW486" s="176" t="s">
        <v>29</v>
      </c>
      <c r="AX486" s="176" t="s">
        <v>72</v>
      </c>
      <c r="AY486" s="179" t="s">
        <v>124</v>
      </c>
    </row>
    <row r="487" s="184" customFormat="true" ht="12.8" hidden="false" customHeight="false" outlineLevel="0" collapsed="false">
      <c r="B487" s="185"/>
      <c r="D487" s="178" t="s">
        <v>133</v>
      </c>
      <c r="E487" s="186"/>
      <c r="F487" s="187" t="s">
        <v>599</v>
      </c>
      <c r="H487" s="188" t="n">
        <v>0.31</v>
      </c>
      <c r="L487" s="185"/>
      <c r="M487" s="189"/>
      <c r="N487" s="190"/>
      <c r="O487" s="190"/>
      <c r="P487" s="190"/>
      <c r="Q487" s="190"/>
      <c r="R487" s="190"/>
      <c r="S487" s="190"/>
      <c r="T487" s="191"/>
      <c r="AT487" s="186" t="s">
        <v>133</v>
      </c>
      <c r="AU487" s="186" t="s">
        <v>82</v>
      </c>
      <c r="AV487" s="184" t="s">
        <v>82</v>
      </c>
      <c r="AW487" s="184" t="s">
        <v>29</v>
      </c>
      <c r="AX487" s="184" t="s">
        <v>72</v>
      </c>
      <c r="AY487" s="186" t="s">
        <v>124</v>
      </c>
    </row>
    <row r="488" s="197" customFormat="true" ht="12.8" hidden="false" customHeight="false" outlineLevel="0" collapsed="false">
      <c r="B488" s="198"/>
      <c r="D488" s="178" t="s">
        <v>133</v>
      </c>
      <c r="E488" s="199"/>
      <c r="F488" s="200" t="s">
        <v>234</v>
      </c>
      <c r="H488" s="201" t="n">
        <v>0.733</v>
      </c>
      <c r="L488" s="198"/>
      <c r="M488" s="202"/>
      <c r="N488" s="203"/>
      <c r="O488" s="203"/>
      <c r="P488" s="203"/>
      <c r="Q488" s="203"/>
      <c r="R488" s="203"/>
      <c r="S488" s="203"/>
      <c r="T488" s="204"/>
      <c r="AT488" s="199" t="s">
        <v>133</v>
      </c>
      <c r="AU488" s="199" t="s">
        <v>82</v>
      </c>
      <c r="AV488" s="197" t="s">
        <v>131</v>
      </c>
      <c r="AW488" s="197" t="s">
        <v>29</v>
      </c>
      <c r="AX488" s="197" t="s">
        <v>80</v>
      </c>
      <c r="AY488" s="199" t="s">
        <v>124</v>
      </c>
    </row>
    <row r="489" s="22" customFormat="true" ht="21.75" hidden="false" customHeight="true" outlineLevel="0" collapsed="false">
      <c r="A489" s="17"/>
      <c r="B489" s="162"/>
      <c r="C489" s="163" t="s">
        <v>600</v>
      </c>
      <c r="D489" s="163" t="s">
        <v>127</v>
      </c>
      <c r="E489" s="164" t="s">
        <v>601</v>
      </c>
      <c r="F489" s="165" t="s">
        <v>602</v>
      </c>
      <c r="G489" s="166" t="s">
        <v>256</v>
      </c>
      <c r="H489" s="167" t="n">
        <v>12.969</v>
      </c>
      <c r="I489" s="168"/>
      <c r="J489" s="168" t="n">
        <f aca="false">ROUND(I489*H489,2)</f>
        <v>0</v>
      </c>
      <c r="K489" s="169"/>
      <c r="L489" s="18"/>
      <c r="M489" s="170"/>
      <c r="N489" s="171" t="s">
        <v>37</v>
      </c>
      <c r="O489" s="172" t="n">
        <v>0.582</v>
      </c>
      <c r="P489" s="172" t="n">
        <f aca="false">O489*H489</f>
        <v>7.547958</v>
      </c>
      <c r="Q489" s="172" t="n">
        <v>0.06843</v>
      </c>
      <c r="R489" s="172" t="n">
        <f aca="false">Q489*H489</f>
        <v>0.88746867</v>
      </c>
      <c r="S489" s="172" t="n">
        <v>0</v>
      </c>
      <c r="T489" s="173" t="n">
        <f aca="false">S489*H489</f>
        <v>0</v>
      </c>
      <c r="U489" s="17"/>
      <c r="V489" s="17"/>
      <c r="W489" s="17"/>
      <c r="X489" s="17"/>
      <c r="Y489" s="17"/>
      <c r="Z489" s="17"/>
      <c r="AA489" s="17"/>
      <c r="AB489" s="17"/>
      <c r="AC489" s="17"/>
      <c r="AD489" s="17"/>
      <c r="AE489" s="17"/>
      <c r="AR489" s="174" t="s">
        <v>131</v>
      </c>
      <c r="AT489" s="174" t="s">
        <v>127</v>
      </c>
      <c r="AU489" s="174" t="s">
        <v>82</v>
      </c>
      <c r="AY489" s="3" t="s">
        <v>124</v>
      </c>
      <c r="BE489" s="175" t="n">
        <f aca="false">IF(N489="základní",J489,0)</f>
        <v>0</v>
      </c>
      <c r="BF489" s="175" t="n">
        <f aca="false">IF(N489="snížená",J489,0)</f>
        <v>0</v>
      </c>
      <c r="BG489" s="175" t="n">
        <f aca="false">IF(N489="zákl. přenesená",J489,0)</f>
        <v>0</v>
      </c>
      <c r="BH489" s="175" t="n">
        <f aca="false">IF(N489="sníž. přenesená",J489,0)</f>
        <v>0</v>
      </c>
      <c r="BI489" s="175" t="n">
        <f aca="false">IF(N489="nulová",J489,0)</f>
        <v>0</v>
      </c>
      <c r="BJ489" s="3" t="s">
        <v>80</v>
      </c>
      <c r="BK489" s="175" t="n">
        <f aca="false">ROUND(I489*H489,2)</f>
        <v>0</v>
      </c>
      <c r="BL489" s="3" t="s">
        <v>131</v>
      </c>
      <c r="BM489" s="174" t="s">
        <v>603</v>
      </c>
    </row>
    <row r="490" s="176" customFormat="true" ht="12.8" hidden="false" customHeight="false" outlineLevel="0" collapsed="false">
      <c r="B490" s="177"/>
      <c r="D490" s="178" t="s">
        <v>133</v>
      </c>
      <c r="E490" s="179"/>
      <c r="F490" s="180" t="s">
        <v>360</v>
      </c>
      <c r="H490" s="179"/>
      <c r="L490" s="177"/>
      <c r="M490" s="181"/>
      <c r="N490" s="182"/>
      <c r="O490" s="182"/>
      <c r="P490" s="182"/>
      <c r="Q490" s="182"/>
      <c r="R490" s="182"/>
      <c r="S490" s="182"/>
      <c r="T490" s="183"/>
      <c r="AT490" s="179" t="s">
        <v>133</v>
      </c>
      <c r="AU490" s="179" t="s">
        <v>82</v>
      </c>
      <c r="AV490" s="176" t="s">
        <v>80</v>
      </c>
      <c r="AW490" s="176" t="s">
        <v>29</v>
      </c>
      <c r="AX490" s="176" t="s">
        <v>72</v>
      </c>
      <c r="AY490" s="179" t="s">
        <v>124</v>
      </c>
    </row>
    <row r="491" s="184" customFormat="true" ht="12.8" hidden="false" customHeight="false" outlineLevel="0" collapsed="false">
      <c r="B491" s="185"/>
      <c r="D491" s="178" t="s">
        <v>133</v>
      </c>
      <c r="E491" s="186"/>
      <c r="F491" s="187" t="s">
        <v>604</v>
      </c>
      <c r="H491" s="188" t="n">
        <v>12.969</v>
      </c>
      <c r="L491" s="185"/>
      <c r="M491" s="189"/>
      <c r="N491" s="190"/>
      <c r="O491" s="190"/>
      <c r="P491" s="190"/>
      <c r="Q491" s="190"/>
      <c r="R491" s="190"/>
      <c r="S491" s="190"/>
      <c r="T491" s="191"/>
      <c r="AT491" s="186" t="s">
        <v>133</v>
      </c>
      <c r="AU491" s="186" t="s">
        <v>82</v>
      </c>
      <c r="AV491" s="184" t="s">
        <v>82</v>
      </c>
      <c r="AW491" s="184" t="s">
        <v>29</v>
      </c>
      <c r="AX491" s="184" t="s">
        <v>80</v>
      </c>
      <c r="AY491" s="186" t="s">
        <v>124</v>
      </c>
    </row>
    <row r="492" s="22" customFormat="true" ht="21.75" hidden="false" customHeight="true" outlineLevel="0" collapsed="false">
      <c r="A492" s="17"/>
      <c r="B492" s="162"/>
      <c r="C492" s="163" t="s">
        <v>605</v>
      </c>
      <c r="D492" s="163" t="s">
        <v>127</v>
      </c>
      <c r="E492" s="164" t="s">
        <v>606</v>
      </c>
      <c r="F492" s="165" t="s">
        <v>607</v>
      </c>
      <c r="G492" s="166" t="s">
        <v>256</v>
      </c>
      <c r="H492" s="167" t="n">
        <v>479.805</v>
      </c>
      <c r="I492" s="168"/>
      <c r="J492" s="168" t="n">
        <f aca="false">ROUND(I492*H492,2)</f>
        <v>0</v>
      </c>
      <c r="K492" s="169"/>
      <c r="L492" s="18"/>
      <c r="M492" s="170"/>
      <c r="N492" s="171" t="s">
        <v>37</v>
      </c>
      <c r="O492" s="172" t="n">
        <v>0.556</v>
      </c>
      <c r="P492" s="172" t="n">
        <f aca="false">O492*H492</f>
        <v>266.77158</v>
      </c>
      <c r="Q492" s="172" t="n">
        <v>0.12315</v>
      </c>
      <c r="R492" s="172" t="n">
        <f aca="false">Q492*H492</f>
        <v>59.08798575</v>
      </c>
      <c r="S492" s="172" t="n">
        <v>0</v>
      </c>
      <c r="T492" s="173" t="n">
        <f aca="false">S492*H492</f>
        <v>0</v>
      </c>
      <c r="U492" s="17"/>
      <c r="V492" s="17"/>
      <c r="W492" s="17"/>
      <c r="X492" s="17"/>
      <c r="Y492" s="17"/>
      <c r="Z492" s="17"/>
      <c r="AA492" s="17"/>
      <c r="AB492" s="17"/>
      <c r="AC492" s="17"/>
      <c r="AD492" s="17"/>
      <c r="AE492" s="17"/>
      <c r="AR492" s="174" t="s">
        <v>131</v>
      </c>
      <c r="AT492" s="174" t="s">
        <v>127</v>
      </c>
      <c r="AU492" s="174" t="s">
        <v>82</v>
      </c>
      <c r="AY492" s="3" t="s">
        <v>124</v>
      </c>
      <c r="BE492" s="175" t="n">
        <f aca="false">IF(N492="základní",J492,0)</f>
        <v>0</v>
      </c>
      <c r="BF492" s="175" t="n">
        <f aca="false">IF(N492="snížená",J492,0)</f>
        <v>0</v>
      </c>
      <c r="BG492" s="175" t="n">
        <f aca="false">IF(N492="zákl. přenesená",J492,0)</f>
        <v>0</v>
      </c>
      <c r="BH492" s="175" t="n">
        <f aca="false">IF(N492="sníž. přenesená",J492,0)</f>
        <v>0</v>
      </c>
      <c r="BI492" s="175" t="n">
        <f aca="false">IF(N492="nulová",J492,0)</f>
        <v>0</v>
      </c>
      <c r="BJ492" s="3" t="s">
        <v>80</v>
      </c>
      <c r="BK492" s="175" t="n">
        <f aca="false">ROUND(I492*H492,2)</f>
        <v>0</v>
      </c>
      <c r="BL492" s="3" t="s">
        <v>131</v>
      </c>
      <c r="BM492" s="174" t="s">
        <v>608</v>
      </c>
    </row>
    <row r="493" s="176" customFormat="true" ht="12.8" hidden="false" customHeight="false" outlineLevel="0" collapsed="false">
      <c r="B493" s="177"/>
      <c r="D493" s="178" t="s">
        <v>133</v>
      </c>
      <c r="E493" s="179"/>
      <c r="F493" s="180" t="s">
        <v>368</v>
      </c>
      <c r="H493" s="179"/>
      <c r="L493" s="177"/>
      <c r="M493" s="181"/>
      <c r="N493" s="182"/>
      <c r="O493" s="182"/>
      <c r="P493" s="182"/>
      <c r="Q493" s="182"/>
      <c r="R493" s="182"/>
      <c r="S493" s="182"/>
      <c r="T493" s="183"/>
      <c r="AT493" s="179" t="s">
        <v>133</v>
      </c>
      <c r="AU493" s="179" t="s">
        <v>82</v>
      </c>
      <c r="AV493" s="176" t="s">
        <v>80</v>
      </c>
      <c r="AW493" s="176" t="s">
        <v>29</v>
      </c>
      <c r="AX493" s="176" t="s">
        <v>72</v>
      </c>
      <c r="AY493" s="179" t="s">
        <v>124</v>
      </c>
    </row>
    <row r="494" s="184" customFormat="true" ht="12.8" hidden="false" customHeight="false" outlineLevel="0" collapsed="false">
      <c r="B494" s="185"/>
      <c r="D494" s="178" t="s">
        <v>133</v>
      </c>
      <c r="E494" s="186"/>
      <c r="F494" s="187" t="s">
        <v>609</v>
      </c>
      <c r="H494" s="188" t="n">
        <v>24.435</v>
      </c>
      <c r="L494" s="185"/>
      <c r="M494" s="189"/>
      <c r="N494" s="190"/>
      <c r="O494" s="190"/>
      <c r="P494" s="190"/>
      <c r="Q494" s="190"/>
      <c r="R494" s="190"/>
      <c r="S494" s="190"/>
      <c r="T494" s="191"/>
      <c r="AT494" s="186" t="s">
        <v>133</v>
      </c>
      <c r="AU494" s="186" t="s">
        <v>82</v>
      </c>
      <c r="AV494" s="184" t="s">
        <v>82</v>
      </c>
      <c r="AW494" s="184" t="s">
        <v>29</v>
      </c>
      <c r="AX494" s="184" t="s">
        <v>72</v>
      </c>
      <c r="AY494" s="186" t="s">
        <v>124</v>
      </c>
    </row>
    <row r="495" s="184" customFormat="true" ht="12.8" hidden="false" customHeight="false" outlineLevel="0" collapsed="false">
      <c r="B495" s="185"/>
      <c r="D495" s="178" t="s">
        <v>133</v>
      </c>
      <c r="E495" s="186"/>
      <c r="F495" s="187" t="s">
        <v>610</v>
      </c>
      <c r="H495" s="188" t="n">
        <v>32.267</v>
      </c>
      <c r="L495" s="185"/>
      <c r="M495" s="189"/>
      <c r="N495" s="190"/>
      <c r="O495" s="190"/>
      <c r="P495" s="190"/>
      <c r="Q495" s="190"/>
      <c r="R495" s="190"/>
      <c r="S495" s="190"/>
      <c r="T495" s="191"/>
      <c r="AT495" s="186" t="s">
        <v>133</v>
      </c>
      <c r="AU495" s="186" t="s">
        <v>82</v>
      </c>
      <c r="AV495" s="184" t="s">
        <v>82</v>
      </c>
      <c r="AW495" s="184" t="s">
        <v>29</v>
      </c>
      <c r="AX495" s="184" t="s">
        <v>72</v>
      </c>
      <c r="AY495" s="186" t="s">
        <v>124</v>
      </c>
    </row>
    <row r="496" s="184" customFormat="true" ht="12.8" hidden="false" customHeight="false" outlineLevel="0" collapsed="false">
      <c r="B496" s="185"/>
      <c r="D496" s="178" t="s">
        <v>133</v>
      </c>
      <c r="E496" s="186"/>
      <c r="F496" s="187" t="s">
        <v>611</v>
      </c>
      <c r="H496" s="188" t="n">
        <v>8.379</v>
      </c>
      <c r="L496" s="185"/>
      <c r="M496" s="189"/>
      <c r="N496" s="190"/>
      <c r="O496" s="190"/>
      <c r="P496" s="190"/>
      <c r="Q496" s="190"/>
      <c r="R496" s="190"/>
      <c r="S496" s="190"/>
      <c r="T496" s="191"/>
      <c r="AT496" s="186" t="s">
        <v>133</v>
      </c>
      <c r="AU496" s="186" t="s">
        <v>82</v>
      </c>
      <c r="AV496" s="184" t="s">
        <v>82</v>
      </c>
      <c r="AW496" s="184" t="s">
        <v>29</v>
      </c>
      <c r="AX496" s="184" t="s">
        <v>72</v>
      </c>
      <c r="AY496" s="186" t="s">
        <v>124</v>
      </c>
    </row>
    <row r="497" s="184" customFormat="true" ht="12.8" hidden="false" customHeight="false" outlineLevel="0" collapsed="false">
      <c r="B497" s="185"/>
      <c r="D497" s="178" t="s">
        <v>133</v>
      </c>
      <c r="E497" s="186"/>
      <c r="F497" s="187" t="s">
        <v>612</v>
      </c>
      <c r="H497" s="188" t="n">
        <v>29.103</v>
      </c>
      <c r="L497" s="185"/>
      <c r="M497" s="189"/>
      <c r="N497" s="190"/>
      <c r="O497" s="190"/>
      <c r="P497" s="190"/>
      <c r="Q497" s="190"/>
      <c r="R497" s="190"/>
      <c r="S497" s="190"/>
      <c r="T497" s="191"/>
      <c r="AT497" s="186" t="s">
        <v>133</v>
      </c>
      <c r="AU497" s="186" t="s">
        <v>82</v>
      </c>
      <c r="AV497" s="184" t="s">
        <v>82</v>
      </c>
      <c r="AW497" s="184" t="s">
        <v>29</v>
      </c>
      <c r="AX497" s="184" t="s">
        <v>72</v>
      </c>
      <c r="AY497" s="186" t="s">
        <v>124</v>
      </c>
    </row>
    <row r="498" s="184" customFormat="true" ht="12.8" hidden="false" customHeight="false" outlineLevel="0" collapsed="false">
      <c r="B498" s="185"/>
      <c r="D498" s="178" t="s">
        <v>133</v>
      </c>
      <c r="E498" s="186"/>
      <c r="F498" s="187" t="s">
        <v>613</v>
      </c>
      <c r="H498" s="188" t="n">
        <v>15.585</v>
      </c>
      <c r="L498" s="185"/>
      <c r="M498" s="189"/>
      <c r="N498" s="190"/>
      <c r="O498" s="190"/>
      <c r="P498" s="190"/>
      <c r="Q498" s="190"/>
      <c r="R498" s="190"/>
      <c r="S498" s="190"/>
      <c r="T498" s="191"/>
      <c r="AT498" s="186" t="s">
        <v>133</v>
      </c>
      <c r="AU498" s="186" t="s">
        <v>82</v>
      </c>
      <c r="AV498" s="184" t="s">
        <v>82</v>
      </c>
      <c r="AW498" s="184" t="s">
        <v>29</v>
      </c>
      <c r="AX498" s="184" t="s">
        <v>72</v>
      </c>
      <c r="AY498" s="186" t="s">
        <v>124</v>
      </c>
    </row>
    <row r="499" s="184" customFormat="true" ht="12.8" hidden="false" customHeight="false" outlineLevel="0" collapsed="false">
      <c r="B499" s="185"/>
      <c r="D499" s="178" t="s">
        <v>133</v>
      </c>
      <c r="E499" s="186"/>
      <c r="F499" s="187" t="s">
        <v>614</v>
      </c>
      <c r="H499" s="188" t="n">
        <v>31.201</v>
      </c>
      <c r="L499" s="185"/>
      <c r="M499" s="189"/>
      <c r="N499" s="190"/>
      <c r="O499" s="190"/>
      <c r="P499" s="190"/>
      <c r="Q499" s="190"/>
      <c r="R499" s="190"/>
      <c r="S499" s="190"/>
      <c r="T499" s="191"/>
      <c r="AT499" s="186" t="s">
        <v>133</v>
      </c>
      <c r="AU499" s="186" t="s">
        <v>82</v>
      </c>
      <c r="AV499" s="184" t="s">
        <v>82</v>
      </c>
      <c r="AW499" s="184" t="s">
        <v>29</v>
      </c>
      <c r="AX499" s="184" t="s">
        <v>72</v>
      </c>
      <c r="AY499" s="186" t="s">
        <v>124</v>
      </c>
    </row>
    <row r="500" s="184" customFormat="true" ht="12.8" hidden="false" customHeight="false" outlineLevel="0" collapsed="false">
      <c r="B500" s="185"/>
      <c r="D500" s="178" t="s">
        <v>133</v>
      </c>
      <c r="E500" s="186"/>
      <c r="F500" s="187" t="s">
        <v>615</v>
      </c>
      <c r="H500" s="188" t="n">
        <v>25.392</v>
      </c>
      <c r="L500" s="185"/>
      <c r="M500" s="189"/>
      <c r="N500" s="190"/>
      <c r="O500" s="190"/>
      <c r="P500" s="190"/>
      <c r="Q500" s="190"/>
      <c r="R500" s="190"/>
      <c r="S500" s="190"/>
      <c r="T500" s="191"/>
      <c r="AT500" s="186" t="s">
        <v>133</v>
      </c>
      <c r="AU500" s="186" t="s">
        <v>82</v>
      </c>
      <c r="AV500" s="184" t="s">
        <v>82</v>
      </c>
      <c r="AW500" s="184" t="s">
        <v>29</v>
      </c>
      <c r="AX500" s="184" t="s">
        <v>72</v>
      </c>
      <c r="AY500" s="186" t="s">
        <v>124</v>
      </c>
    </row>
    <row r="501" s="184" customFormat="true" ht="12.8" hidden="false" customHeight="false" outlineLevel="0" collapsed="false">
      <c r="B501" s="185"/>
      <c r="D501" s="178" t="s">
        <v>133</v>
      </c>
      <c r="E501" s="186"/>
      <c r="F501" s="187" t="s">
        <v>616</v>
      </c>
      <c r="H501" s="188" t="n">
        <v>26.368</v>
      </c>
      <c r="L501" s="185"/>
      <c r="M501" s="189"/>
      <c r="N501" s="190"/>
      <c r="O501" s="190"/>
      <c r="P501" s="190"/>
      <c r="Q501" s="190"/>
      <c r="R501" s="190"/>
      <c r="S501" s="190"/>
      <c r="T501" s="191"/>
      <c r="AT501" s="186" t="s">
        <v>133</v>
      </c>
      <c r="AU501" s="186" t="s">
        <v>82</v>
      </c>
      <c r="AV501" s="184" t="s">
        <v>82</v>
      </c>
      <c r="AW501" s="184" t="s">
        <v>29</v>
      </c>
      <c r="AX501" s="184" t="s">
        <v>72</v>
      </c>
      <c r="AY501" s="186" t="s">
        <v>124</v>
      </c>
    </row>
    <row r="502" s="184" customFormat="true" ht="12.8" hidden="false" customHeight="false" outlineLevel="0" collapsed="false">
      <c r="B502" s="185"/>
      <c r="D502" s="178" t="s">
        <v>133</v>
      </c>
      <c r="E502" s="186"/>
      <c r="F502" s="187" t="s">
        <v>617</v>
      </c>
      <c r="H502" s="188" t="n">
        <v>39.884</v>
      </c>
      <c r="L502" s="185"/>
      <c r="M502" s="189"/>
      <c r="N502" s="190"/>
      <c r="O502" s="190"/>
      <c r="P502" s="190"/>
      <c r="Q502" s="190"/>
      <c r="R502" s="190"/>
      <c r="S502" s="190"/>
      <c r="T502" s="191"/>
      <c r="AT502" s="186" t="s">
        <v>133</v>
      </c>
      <c r="AU502" s="186" t="s">
        <v>82</v>
      </c>
      <c r="AV502" s="184" t="s">
        <v>82</v>
      </c>
      <c r="AW502" s="184" t="s">
        <v>29</v>
      </c>
      <c r="AX502" s="184" t="s">
        <v>72</v>
      </c>
      <c r="AY502" s="186" t="s">
        <v>124</v>
      </c>
    </row>
    <row r="503" s="184" customFormat="true" ht="12.8" hidden="false" customHeight="false" outlineLevel="0" collapsed="false">
      <c r="B503" s="185"/>
      <c r="D503" s="178" t="s">
        <v>133</v>
      </c>
      <c r="E503" s="186"/>
      <c r="F503" s="187" t="s">
        <v>618</v>
      </c>
      <c r="H503" s="188" t="n">
        <v>29.761</v>
      </c>
      <c r="L503" s="185"/>
      <c r="M503" s="189"/>
      <c r="N503" s="190"/>
      <c r="O503" s="190"/>
      <c r="P503" s="190"/>
      <c r="Q503" s="190"/>
      <c r="R503" s="190"/>
      <c r="S503" s="190"/>
      <c r="T503" s="191"/>
      <c r="AT503" s="186" t="s">
        <v>133</v>
      </c>
      <c r="AU503" s="186" t="s">
        <v>82</v>
      </c>
      <c r="AV503" s="184" t="s">
        <v>82</v>
      </c>
      <c r="AW503" s="184" t="s">
        <v>29</v>
      </c>
      <c r="AX503" s="184" t="s">
        <v>72</v>
      </c>
      <c r="AY503" s="186" t="s">
        <v>124</v>
      </c>
    </row>
    <row r="504" s="184" customFormat="true" ht="12.8" hidden="false" customHeight="false" outlineLevel="0" collapsed="false">
      <c r="B504" s="185"/>
      <c r="D504" s="178" t="s">
        <v>133</v>
      </c>
      <c r="E504" s="186"/>
      <c r="F504" s="187" t="s">
        <v>619</v>
      </c>
      <c r="H504" s="188" t="n">
        <v>11.014</v>
      </c>
      <c r="L504" s="185"/>
      <c r="M504" s="189"/>
      <c r="N504" s="190"/>
      <c r="O504" s="190"/>
      <c r="P504" s="190"/>
      <c r="Q504" s="190"/>
      <c r="R504" s="190"/>
      <c r="S504" s="190"/>
      <c r="T504" s="191"/>
      <c r="AT504" s="186" t="s">
        <v>133</v>
      </c>
      <c r="AU504" s="186" t="s">
        <v>82</v>
      </c>
      <c r="AV504" s="184" t="s">
        <v>82</v>
      </c>
      <c r="AW504" s="184" t="s">
        <v>29</v>
      </c>
      <c r="AX504" s="184" t="s">
        <v>72</v>
      </c>
      <c r="AY504" s="186" t="s">
        <v>124</v>
      </c>
    </row>
    <row r="505" s="176" customFormat="true" ht="12.8" hidden="false" customHeight="false" outlineLevel="0" collapsed="false">
      <c r="B505" s="177"/>
      <c r="D505" s="178" t="s">
        <v>133</v>
      </c>
      <c r="E505" s="179"/>
      <c r="F505" s="180" t="s">
        <v>620</v>
      </c>
      <c r="H505" s="179"/>
      <c r="L505" s="177"/>
      <c r="M505" s="181"/>
      <c r="N505" s="182"/>
      <c r="O505" s="182"/>
      <c r="P505" s="182"/>
      <c r="Q505" s="182"/>
      <c r="R505" s="182"/>
      <c r="S505" s="182"/>
      <c r="T505" s="183"/>
      <c r="AT505" s="179" t="s">
        <v>133</v>
      </c>
      <c r="AU505" s="179" t="s">
        <v>82</v>
      </c>
      <c r="AV505" s="176" t="s">
        <v>80</v>
      </c>
      <c r="AW505" s="176" t="s">
        <v>29</v>
      </c>
      <c r="AX505" s="176" t="s">
        <v>72</v>
      </c>
      <c r="AY505" s="179" t="s">
        <v>124</v>
      </c>
    </row>
    <row r="506" s="184" customFormat="true" ht="12.8" hidden="false" customHeight="false" outlineLevel="0" collapsed="false">
      <c r="B506" s="185"/>
      <c r="D506" s="178" t="s">
        <v>133</v>
      </c>
      <c r="E506" s="186"/>
      <c r="F506" s="187" t="s">
        <v>621</v>
      </c>
      <c r="H506" s="188" t="n">
        <v>-9.233</v>
      </c>
      <c r="L506" s="185"/>
      <c r="M506" s="189"/>
      <c r="N506" s="190"/>
      <c r="O506" s="190"/>
      <c r="P506" s="190"/>
      <c r="Q506" s="190"/>
      <c r="R506" s="190"/>
      <c r="S506" s="190"/>
      <c r="T506" s="191"/>
      <c r="AT506" s="186" t="s">
        <v>133</v>
      </c>
      <c r="AU506" s="186" t="s">
        <v>82</v>
      </c>
      <c r="AV506" s="184" t="s">
        <v>82</v>
      </c>
      <c r="AW506" s="184" t="s">
        <v>29</v>
      </c>
      <c r="AX506" s="184" t="s">
        <v>72</v>
      </c>
      <c r="AY506" s="186" t="s">
        <v>124</v>
      </c>
    </row>
    <row r="507" s="176" customFormat="true" ht="12.8" hidden="false" customHeight="false" outlineLevel="0" collapsed="false">
      <c r="B507" s="177"/>
      <c r="D507" s="178" t="s">
        <v>133</v>
      </c>
      <c r="E507" s="179"/>
      <c r="F507" s="180" t="s">
        <v>360</v>
      </c>
      <c r="H507" s="179"/>
      <c r="L507" s="177"/>
      <c r="M507" s="181"/>
      <c r="N507" s="182"/>
      <c r="O507" s="182"/>
      <c r="P507" s="182"/>
      <c r="Q507" s="182"/>
      <c r="R507" s="182"/>
      <c r="S507" s="182"/>
      <c r="T507" s="183"/>
      <c r="AT507" s="179" t="s">
        <v>133</v>
      </c>
      <c r="AU507" s="179" t="s">
        <v>82</v>
      </c>
      <c r="AV507" s="176" t="s">
        <v>80</v>
      </c>
      <c r="AW507" s="176" t="s">
        <v>29</v>
      </c>
      <c r="AX507" s="176" t="s">
        <v>72</v>
      </c>
      <c r="AY507" s="179" t="s">
        <v>124</v>
      </c>
    </row>
    <row r="508" s="184" customFormat="true" ht="19.7" hidden="false" customHeight="false" outlineLevel="0" collapsed="false">
      <c r="B508" s="185"/>
      <c r="D508" s="178" t="s">
        <v>133</v>
      </c>
      <c r="E508" s="186"/>
      <c r="F508" s="187" t="s">
        <v>622</v>
      </c>
      <c r="H508" s="188" t="n">
        <v>80.646</v>
      </c>
      <c r="L508" s="185"/>
      <c r="M508" s="189"/>
      <c r="N508" s="190"/>
      <c r="O508" s="190"/>
      <c r="P508" s="190"/>
      <c r="Q508" s="190"/>
      <c r="R508" s="190"/>
      <c r="S508" s="190"/>
      <c r="T508" s="191"/>
      <c r="AT508" s="186" t="s">
        <v>133</v>
      </c>
      <c r="AU508" s="186" t="s">
        <v>82</v>
      </c>
      <c r="AV508" s="184" t="s">
        <v>82</v>
      </c>
      <c r="AW508" s="184" t="s">
        <v>29</v>
      </c>
      <c r="AX508" s="184" t="s">
        <v>72</v>
      </c>
      <c r="AY508" s="186" t="s">
        <v>124</v>
      </c>
    </row>
    <row r="509" s="184" customFormat="true" ht="12.8" hidden="false" customHeight="false" outlineLevel="0" collapsed="false">
      <c r="B509" s="185"/>
      <c r="D509" s="178" t="s">
        <v>133</v>
      </c>
      <c r="E509" s="186"/>
      <c r="F509" s="187" t="s">
        <v>623</v>
      </c>
      <c r="H509" s="188" t="n">
        <v>46.602</v>
      </c>
      <c r="L509" s="185"/>
      <c r="M509" s="189"/>
      <c r="N509" s="190"/>
      <c r="O509" s="190"/>
      <c r="P509" s="190"/>
      <c r="Q509" s="190"/>
      <c r="R509" s="190"/>
      <c r="S509" s="190"/>
      <c r="T509" s="191"/>
      <c r="AT509" s="186" t="s">
        <v>133</v>
      </c>
      <c r="AU509" s="186" t="s">
        <v>82</v>
      </c>
      <c r="AV509" s="184" t="s">
        <v>82</v>
      </c>
      <c r="AW509" s="184" t="s">
        <v>29</v>
      </c>
      <c r="AX509" s="184" t="s">
        <v>72</v>
      </c>
      <c r="AY509" s="186" t="s">
        <v>124</v>
      </c>
    </row>
    <row r="510" s="184" customFormat="true" ht="12.8" hidden="false" customHeight="false" outlineLevel="0" collapsed="false">
      <c r="B510" s="185"/>
      <c r="D510" s="178" t="s">
        <v>133</v>
      </c>
      <c r="E510" s="186"/>
      <c r="F510" s="187" t="s">
        <v>624</v>
      </c>
      <c r="H510" s="188" t="n">
        <v>27.369</v>
      </c>
      <c r="L510" s="185"/>
      <c r="M510" s="189"/>
      <c r="N510" s="190"/>
      <c r="O510" s="190"/>
      <c r="P510" s="190"/>
      <c r="Q510" s="190"/>
      <c r="R510" s="190"/>
      <c r="S510" s="190"/>
      <c r="T510" s="191"/>
      <c r="AT510" s="186" t="s">
        <v>133</v>
      </c>
      <c r="AU510" s="186" t="s">
        <v>82</v>
      </c>
      <c r="AV510" s="184" t="s">
        <v>82</v>
      </c>
      <c r="AW510" s="184" t="s">
        <v>29</v>
      </c>
      <c r="AX510" s="184" t="s">
        <v>72</v>
      </c>
      <c r="AY510" s="186" t="s">
        <v>124</v>
      </c>
    </row>
    <row r="511" s="184" customFormat="true" ht="12.8" hidden="false" customHeight="false" outlineLevel="0" collapsed="false">
      <c r="B511" s="185"/>
      <c r="D511" s="178" t="s">
        <v>133</v>
      </c>
      <c r="E511" s="186"/>
      <c r="F511" s="187" t="s">
        <v>625</v>
      </c>
      <c r="H511" s="188" t="n">
        <v>33.316</v>
      </c>
      <c r="L511" s="185"/>
      <c r="M511" s="189"/>
      <c r="N511" s="190"/>
      <c r="O511" s="190"/>
      <c r="P511" s="190"/>
      <c r="Q511" s="190"/>
      <c r="R511" s="190"/>
      <c r="S511" s="190"/>
      <c r="T511" s="191"/>
      <c r="AT511" s="186" t="s">
        <v>133</v>
      </c>
      <c r="AU511" s="186" t="s">
        <v>82</v>
      </c>
      <c r="AV511" s="184" t="s">
        <v>82</v>
      </c>
      <c r="AW511" s="184" t="s">
        <v>29</v>
      </c>
      <c r="AX511" s="184" t="s">
        <v>72</v>
      </c>
      <c r="AY511" s="186" t="s">
        <v>124</v>
      </c>
    </row>
    <row r="512" s="184" customFormat="true" ht="12.8" hidden="false" customHeight="false" outlineLevel="0" collapsed="false">
      <c r="B512" s="185"/>
      <c r="D512" s="178" t="s">
        <v>133</v>
      </c>
      <c r="E512" s="186"/>
      <c r="F512" s="187" t="s">
        <v>626</v>
      </c>
      <c r="H512" s="188" t="n">
        <v>14.346</v>
      </c>
      <c r="L512" s="185"/>
      <c r="M512" s="189"/>
      <c r="N512" s="190"/>
      <c r="O512" s="190"/>
      <c r="P512" s="190"/>
      <c r="Q512" s="190"/>
      <c r="R512" s="190"/>
      <c r="S512" s="190"/>
      <c r="T512" s="191"/>
      <c r="AT512" s="186" t="s">
        <v>133</v>
      </c>
      <c r="AU512" s="186" t="s">
        <v>82</v>
      </c>
      <c r="AV512" s="184" t="s">
        <v>82</v>
      </c>
      <c r="AW512" s="184" t="s">
        <v>29</v>
      </c>
      <c r="AX512" s="184" t="s">
        <v>72</v>
      </c>
      <c r="AY512" s="186" t="s">
        <v>124</v>
      </c>
    </row>
    <row r="513" s="184" customFormat="true" ht="12.8" hidden="false" customHeight="false" outlineLevel="0" collapsed="false">
      <c r="B513" s="185"/>
      <c r="D513" s="178" t="s">
        <v>133</v>
      </c>
      <c r="E513" s="186"/>
      <c r="F513" s="187" t="s">
        <v>627</v>
      </c>
      <c r="H513" s="188" t="n">
        <v>15.535</v>
      </c>
      <c r="L513" s="185"/>
      <c r="M513" s="189"/>
      <c r="N513" s="190"/>
      <c r="O513" s="190"/>
      <c r="P513" s="190"/>
      <c r="Q513" s="190"/>
      <c r="R513" s="190"/>
      <c r="S513" s="190"/>
      <c r="T513" s="191"/>
      <c r="AT513" s="186" t="s">
        <v>133</v>
      </c>
      <c r="AU513" s="186" t="s">
        <v>82</v>
      </c>
      <c r="AV513" s="184" t="s">
        <v>82</v>
      </c>
      <c r="AW513" s="184" t="s">
        <v>29</v>
      </c>
      <c r="AX513" s="184" t="s">
        <v>72</v>
      </c>
      <c r="AY513" s="186" t="s">
        <v>124</v>
      </c>
    </row>
    <row r="514" s="184" customFormat="true" ht="12.8" hidden="false" customHeight="false" outlineLevel="0" collapsed="false">
      <c r="B514" s="185"/>
      <c r="D514" s="178" t="s">
        <v>133</v>
      </c>
      <c r="E514" s="186"/>
      <c r="F514" s="187" t="s">
        <v>628</v>
      </c>
      <c r="H514" s="188" t="n">
        <v>1.876</v>
      </c>
      <c r="L514" s="185"/>
      <c r="M514" s="189"/>
      <c r="N514" s="190"/>
      <c r="O514" s="190"/>
      <c r="P514" s="190"/>
      <c r="Q514" s="190"/>
      <c r="R514" s="190"/>
      <c r="S514" s="190"/>
      <c r="T514" s="191"/>
      <c r="AT514" s="186" t="s">
        <v>133</v>
      </c>
      <c r="AU514" s="186" t="s">
        <v>82</v>
      </c>
      <c r="AV514" s="184" t="s">
        <v>82</v>
      </c>
      <c r="AW514" s="184" t="s">
        <v>29</v>
      </c>
      <c r="AX514" s="184" t="s">
        <v>72</v>
      </c>
      <c r="AY514" s="186" t="s">
        <v>124</v>
      </c>
    </row>
    <row r="515" s="176" customFormat="true" ht="12.8" hidden="false" customHeight="false" outlineLevel="0" collapsed="false">
      <c r="B515" s="177"/>
      <c r="D515" s="178" t="s">
        <v>133</v>
      </c>
      <c r="E515" s="179"/>
      <c r="F515" s="180" t="s">
        <v>376</v>
      </c>
      <c r="H515" s="179"/>
      <c r="L515" s="177"/>
      <c r="M515" s="181"/>
      <c r="N515" s="182"/>
      <c r="O515" s="182"/>
      <c r="P515" s="182"/>
      <c r="Q515" s="182"/>
      <c r="R515" s="182"/>
      <c r="S515" s="182"/>
      <c r="T515" s="183"/>
      <c r="AT515" s="179" t="s">
        <v>133</v>
      </c>
      <c r="AU515" s="179" t="s">
        <v>82</v>
      </c>
      <c r="AV515" s="176" t="s">
        <v>80</v>
      </c>
      <c r="AW515" s="176" t="s">
        <v>29</v>
      </c>
      <c r="AX515" s="176" t="s">
        <v>72</v>
      </c>
      <c r="AY515" s="179" t="s">
        <v>124</v>
      </c>
    </row>
    <row r="516" s="184" customFormat="true" ht="12.8" hidden="false" customHeight="false" outlineLevel="0" collapsed="false">
      <c r="B516" s="185"/>
      <c r="D516" s="178" t="s">
        <v>133</v>
      </c>
      <c r="E516" s="186"/>
      <c r="F516" s="187" t="s">
        <v>629</v>
      </c>
      <c r="H516" s="188" t="n">
        <v>-3.195</v>
      </c>
      <c r="L516" s="185"/>
      <c r="M516" s="189"/>
      <c r="N516" s="190"/>
      <c r="O516" s="190"/>
      <c r="P516" s="190"/>
      <c r="Q516" s="190"/>
      <c r="R516" s="190"/>
      <c r="S516" s="190"/>
      <c r="T516" s="191"/>
      <c r="AT516" s="186" t="s">
        <v>133</v>
      </c>
      <c r="AU516" s="186" t="s">
        <v>82</v>
      </c>
      <c r="AV516" s="184" t="s">
        <v>82</v>
      </c>
      <c r="AW516" s="184" t="s">
        <v>29</v>
      </c>
      <c r="AX516" s="184" t="s">
        <v>72</v>
      </c>
      <c r="AY516" s="186" t="s">
        <v>124</v>
      </c>
    </row>
    <row r="517" s="184" customFormat="true" ht="12.8" hidden="false" customHeight="false" outlineLevel="0" collapsed="false">
      <c r="B517" s="185"/>
      <c r="D517" s="178" t="s">
        <v>133</v>
      </c>
      <c r="E517" s="186"/>
      <c r="F517" s="187" t="s">
        <v>630</v>
      </c>
      <c r="H517" s="188" t="n">
        <v>-0.846</v>
      </c>
      <c r="L517" s="185"/>
      <c r="M517" s="189"/>
      <c r="N517" s="190"/>
      <c r="O517" s="190"/>
      <c r="P517" s="190"/>
      <c r="Q517" s="190"/>
      <c r="R517" s="190"/>
      <c r="S517" s="190"/>
      <c r="T517" s="191"/>
      <c r="AT517" s="186" t="s">
        <v>133</v>
      </c>
      <c r="AU517" s="186" t="s">
        <v>82</v>
      </c>
      <c r="AV517" s="184" t="s">
        <v>82</v>
      </c>
      <c r="AW517" s="184" t="s">
        <v>29</v>
      </c>
      <c r="AX517" s="184" t="s">
        <v>72</v>
      </c>
      <c r="AY517" s="186" t="s">
        <v>124</v>
      </c>
    </row>
    <row r="518" s="197" customFormat="true" ht="12.8" hidden="false" customHeight="false" outlineLevel="0" collapsed="false">
      <c r="B518" s="198"/>
      <c r="D518" s="178" t="s">
        <v>133</v>
      </c>
      <c r="E518" s="199"/>
      <c r="F518" s="200" t="s">
        <v>234</v>
      </c>
      <c r="H518" s="201" t="n">
        <v>479.805</v>
      </c>
      <c r="L518" s="198"/>
      <c r="M518" s="202"/>
      <c r="N518" s="203"/>
      <c r="O518" s="203"/>
      <c r="P518" s="203"/>
      <c r="Q518" s="203"/>
      <c r="R518" s="203"/>
      <c r="S518" s="203"/>
      <c r="T518" s="204"/>
      <c r="AT518" s="199" t="s">
        <v>133</v>
      </c>
      <c r="AU518" s="199" t="s">
        <v>82</v>
      </c>
      <c r="AV518" s="197" t="s">
        <v>131</v>
      </c>
      <c r="AW518" s="197" t="s">
        <v>29</v>
      </c>
      <c r="AX518" s="197" t="s">
        <v>80</v>
      </c>
      <c r="AY518" s="199" t="s">
        <v>124</v>
      </c>
    </row>
    <row r="519" s="22" customFormat="true" ht="21.75" hidden="false" customHeight="true" outlineLevel="0" collapsed="false">
      <c r="A519" s="17"/>
      <c r="B519" s="162"/>
      <c r="C519" s="163" t="s">
        <v>631</v>
      </c>
      <c r="D519" s="163" t="s">
        <v>127</v>
      </c>
      <c r="E519" s="164" t="s">
        <v>632</v>
      </c>
      <c r="F519" s="165" t="s">
        <v>633</v>
      </c>
      <c r="G519" s="166" t="s">
        <v>130</v>
      </c>
      <c r="H519" s="167" t="n">
        <v>26.326</v>
      </c>
      <c r="I519" s="168"/>
      <c r="J519" s="168" t="n">
        <f aca="false">ROUND(I519*H519,2)</f>
        <v>0</v>
      </c>
      <c r="K519" s="169"/>
      <c r="L519" s="18"/>
      <c r="M519" s="170"/>
      <c r="N519" s="171" t="s">
        <v>37</v>
      </c>
      <c r="O519" s="172" t="n">
        <v>2.002</v>
      </c>
      <c r="P519" s="172" t="n">
        <f aca="false">O519*H519</f>
        <v>52.704652</v>
      </c>
      <c r="Q519" s="172" t="n">
        <v>2.45331</v>
      </c>
      <c r="R519" s="172" t="n">
        <f aca="false">Q519*H519</f>
        <v>64.58583906</v>
      </c>
      <c r="S519" s="172" t="n">
        <v>0</v>
      </c>
      <c r="T519" s="173" t="n">
        <f aca="false">S519*H519</f>
        <v>0</v>
      </c>
      <c r="U519" s="17"/>
      <c r="V519" s="17"/>
      <c r="W519" s="17"/>
      <c r="X519" s="17"/>
      <c r="Y519" s="17"/>
      <c r="Z519" s="17"/>
      <c r="AA519" s="17"/>
      <c r="AB519" s="17"/>
      <c r="AC519" s="17"/>
      <c r="AD519" s="17"/>
      <c r="AE519" s="17"/>
      <c r="AR519" s="174" t="s">
        <v>131</v>
      </c>
      <c r="AT519" s="174" t="s">
        <v>127</v>
      </c>
      <c r="AU519" s="174" t="s">
        <v>82</v>
      </c>
      <c r="AY519" s="3" t="s">
        <v>124</v>
      </c>
      <c r="BE519" s="175" t="n">
        <f aca="false">IF(N519="základní",J519,0)</f>
        <v>0</v>
      </c>
      <c r="BF519" s="175" t="n">
        <f aca="false">IF(N519="snížená",J519,0)</f>
        <v>0</v>
      </c>
      <c r="BG519" s="175" t="n">
        <f aca="false">IF(N519="zákl. přenesená",J519,0)</f>
        <v>0</v>
      </c>
      <c r="BH519" s="175" t="n">
        <f aca="false">IF(N519="sníž. přenesená",J519,0)</f>
        <v>0</v>
      </c>
      <c r="BI519" s="175" t="n">
        <f aca="false">IF(N519="nulová",J519,0)</f>
        <v>0</v>
      </c>
      <c r="BJ519" s="3" t="s">
        <v>80</v>
      </c>
      <c r="BK519" s="175" t="n">
        <f aca="false">ROUND(I519*H519,2)</f>
        <v>0</v>
      </c>
      <c r="BL519" s="3" t="s">
        <v>131</v>
      </c>
      <c r="BM519" s="174" t="s">
        <v>634</v>
      </c>
    </row>
    <row r="520" s="176" customFormat="true" ht="12.8" hidden="false" customHeight="false" outlineLevel="0" collapsed="false">
      <c r="B520" s="177"/>
      <c r="D520" s="178" t="s">
        <v>133</v>
      </c>
      <c r="E520" s="179"/>
      <c r="F520" s="180" t="s">
        <v>635</v>
      </c>
      <c r="H520" s="179"/>
      <c r="L520" s="177"/>
      <c r="M520" s="181"/>
      <c r="N520" s="182"/>
      <c r="O520" s="182"/>
      <c r="P520" s="182"/>
      <c r="Q520" s="182"/>
      <c r="R520" s="182"/>
      <c r="S520" s="182"/>
      <c r="T520" s="183"/>
      <c r="AT520" s="179" t="s">
        <v>133</v>
      </c>
      <c r="AU520" s="179" t="s">
        <v>82</v>
      </c>
      <c r="AV520" s="176" t="s">
        <v>80</v>
      </c>
      <c r="AW520" s="176" t="s">
        <v>29</v>
      </c>
      <c r="AX520" s="176" t="s">
        <v>72</v>
      </c>
      <c r="AY520" s="179" t="s">
        <v>124</v>
      </c>
    </row>
    <row r="521" s="184" customFormat="true" ht="12.8" hidden="false" customHeight="false" outlineLevel="0" collapsed="false">
      <c r="B521" s="185"/>
      <c r="D521" s="178" t="s">
        <v>133</v>
      </c>
      <c r="E521" s="186"/>
      <c r="F521" s="187" t="s">
        <v>636</v>
      </c>
      <c r="H521" s="188" t="n">
        <v>4.533</v>
      </c>
      <c r="L521" s="185"/>
      <c r="M521" s="189"/>
      <c r="N521" s="190"/>
      <c r="O521" s="190"/>
      <c r="P521" s="190"/>
      <c r="Q521" s="190"/>
      <c r="R521" s="190"/>
      <c r="S521" s="190"/>
      <c r="T521" s="191"/>
      <c r="AT521" s="186" t="s">
        <v>133</v>
      </c>
      <c r="AU521" s="186" t="s">
        <v>82</v>
      </c>
      <c r="AV521" s="184" t="s">
        <v>82</v>
      </c>
      <c r="AW521" s="184" t="s">
        <v>29</v>
      </c>
      <c r="AX521" s="184" t="s">
        <v>72</v>
      </c>
      <c r="AY521" s="186" t="s">
        <v>124</v>
      </c>
    </row>
    <row r="522" s="184" customFormat="true" ht="12.8" hidden="false" customHeight="false" outlineLevel="0" collapsed="false">
      <c r="B522" s="185"/>
      <c r="D522" s="178" t="s">
        <v>133</v>
      </c>
      <c r="E522" s="186"/>
      <c r="F522" s="187" t="s">
        <v>637</v>
      </c>
      <c r="H522" s="188" t="n">
        <v>21.793</v>
      </c>
      <c r="L522" s="185"/>
      <c r="M522" s="189"/>
      <c r="N522" s="190"/>
      <c r="O522" s="190"/>
      <c r="P522" s="190"/>
      <c r="Q522" s="190"/>
      <c r="R522" s="190"/>
      <c r="S522" s="190"/>
      <c r="T522" s="191"/>
      <c r="AT522" s="186" t="s">
        <v>133</v>
      </c>
      <c r="AU522" s="186" t="s">
        <v>82</v>
      </c>
      <c r="AV522" s="184" t="s">
        <v>82</v>
      </c>
      <c r="AW522" s="184" t="s">
        <v>29</v>
      </c>
      <c r="AX522" s="184" t="s">
        <v>72</v>
      </c>
      <c r="AY522" s="186" t="s">
        <v>124</v>
      </c>
    </row>
    <row r="523" s="197" customFormat="true" ht="12.8" hidden="false" customHeight="false" outlineLevel="0" collapsed="false">
      <c r="B523" s="198"/>
      <c r="D523" s="178" t="s">
        <v>133</v>
      </c>
      <c r="E523" s="199"/>
      <c r="F523" s="200" t="s">
        <v>234</v>
      </c>
      <c r="H523" s="201" t="n">
        <v>26.326</v>
      </c>
      <c r="L523" s="198"/>
      <c r="M523" s="202"/>
      <c r="N523" s="203"/>
      <c r="O523" s="203"/>
      <c r="P523" s="203"/>
      <c r="Q523" s="203"/>
      <c r="R523" s="203"/>
      <c r="S523" s="203"/>
      <c r="T523" s="204"/>
      <c r="AT523" s="199" t="s">
        <v>133</v>
      </c>
      <c r="AU523" s="199" t="s">
        <v>82</v>
      </c>
      <c r="AV523" s="197" t="s">
        <v>131</v>
      </c>
      <c r="AW523" s="197" t="s">
        <v>29</v>
      </c>
      <c r="AX523" s="197" t="s">
        <v>80</v>
      </c>
      <c r="AY523" s="199" t="s">
        <v>124</v>
      </c>
    </row>
    <row r="524" s="22" customFormat="true" ht="21.75" hidden="false" customHeight="true" outlineLevel="0" collapsed="false">
      <c r="A524" s="17"/>
      <c r="B524" s="162"/>
      <c r="C524" s="163" t="s">
        <v>638</v>
      </c>
      <c r="D524" s="163" t="s">
        <v>127</v>
      </c>
      <c r="E524" s="164" t="s">
        <v>639</v>
      </c>
      <c r="F524" s="165" t="s">
        <v>640</v>
      </c>
      <c r="G524" s="166" t="s">
        <v>256</v>
      </c>
      <c r="H524" s="167" t="n">
        <v>175.508</v>
      </c>
      <c r="I524" s="168"/>
      <c r="J524" s="168" t="n">
        <f aca="false">ROUND(I524*H524,2)</f>
        <v>0</v>
      </c>
      <c r="K524" s="169"/>
      <c r="L524" s="18"/>
      <c r="M524" s="170"/>
      <c r="N524" s="171" t="s">
        <v>37</v>
      </c>
      <c r="O524" s="172" t="n">
        <v>0.9</v>
      </c>
      <c r="P524" s="172" t="n">
        <f aca="false">O524*H524</f>
        <v>157.9572</v>
      </c>
      <c r="Q524" s="172" t="n">
        <v>0.00142</v>
      </c>
      <c r="R524" s="172" t="n">
        <f aca="false">Q524*H524</f>
        <v>0.24922136</v>
      </c>
      <c r="S524" s="172" t="n">
        <v>0</v>
      </c>
      <c r="T524" s="173" t="n">
        <f aca="false">S524*H524</f>
        <v>0</v>
      </c>
      <c r="U524" s="17"/>
      <c r="V524" s="17"/>
      <c r="W524" s="17"/>
      <c r="X524" s="17"/>
      <c r="Y524" s="17"/>
      <c r="Z524" s="17"/>
      <c r="AA524" s="17"/>
      <c r="AB524" s="17"/>
      <c r="AC524" s="17"/>
      <c r="AD524" s="17"/>
      <c r="AE524" s="17"/>
      <c r="AR524" s="174" t="s">
        <v>131</v>
      </c>
      <c r="AT524" s="174" t="s">
        <v>127</v>
      </c>
      <c r="AU524" s="174" t="s">
        <v>82</v>
      </c>
      <c r="AY524" s="3" t="s">
        <v>124</v>
      </c>
      <c r="BE524" s="175" t="n">
        <f aca="false">IF(N524="základní",J524,0)</f>
        <v>0</v>
      </c>
      <c r="BF524" s="175" t="n">
        <f aca="false">IF(N524="snížená",J524,0)</f>
        <v>0</v>
      </c>
      <c r="BG524" s="175" t="n">
        <f aca="false">IF(N524="zákl. přenesená",J524,0)</f>
        <v>0</v>
      </c>
      <c r="BH524" s="175" t="n">
        <f aca="false">IF(N524="sníž. přenesená",J524,0)</f>
        <v>0</v>
      </c>
      <c r="BI524" s="175" t="n">
        <f aca="false">IF(N524="nulová",J524,0)</f>
        <v>0</v>
      </c>
      <c r="BJ524" s="3" t="s">
        <v>80</v>
      </c>
      <c r="BK524" s="175" t="n">
        <f aca="false">ROUND(I524*H524,2)</f>
        <v>0</v>
      </c>
      <c r="BL524" s="3" t="s">
        <v>131</v>
      </c>
      <c r="BM524" s="174" t="s">
        <v>641</v>
      </c>
    </row>
    <row r="525" s="176" customFormat="true" ht="12.8" hidden="false" customHeight="false" outlineLevel="0" collapsed="false">
      <c r="B525" s="177"/>
      <c r="D525" s="178" t="s">
        <v>133</v>
      </c>
      <c r="E525" s="179"/>
      <c r="F525" s="180" t="s">
        <v>635</v>
      </c>
      <c r="H525" s="179"/>
      <c r="L525" s="177"/>
      <c r="M525" s="181"/>
      <c r="N525" s="182"/>
      <c r="O525" s="182"/>
      <c r="P525" s="182"/>
      <c r="Q525" s="182"/>
      <c r="R525" s="182"/>
      <c r="S525" s="182"/>
      <c r="T525" s="183"/>
      <c r="AT525" s="179" t="s">
        <v>133</v>
      </c>
      <c r="AU525" s="179" t="s">
        <v>82</v>
      </c>
      <c r="AV525" s="176" t="s">
        <v>80</v>
      </c>
      <c r="AW525" s="176" t="s">
        <v>29</v>
      </c>
      <c r="AX525" s="176" t="s">
        <v>72</v>
      </c>
      <c r="AY525" s="179" t="s">
        <v>124</v>
      </c>
    </row>
    <row r="526" s="184" customFormat="true" ht="12.8" hidden="false" customHeight="false" outlineLevel="0" collapsed="false">
      <c r="B526" s="185"/>
      <c r="D526" s="178" t="s">
        <v>133</v>
      </c>
      <c r="E526" s="186"/>
      <c r="F526" s="187" t="s">
        <v>642</v>
      </c>
      <c r="H526" s="188" t="n">
        <v>30.222</v>
      </c>
      <c r="L526" s="185"/>
      <c r="M526" s="189"/>
      <c r="N526" s="190"/>
      <c r="O526" s="190"/>
      <c r="P526" s="190"/>
      <c r="Q526" s="190"/>
      <c r="R526" s="190"/>
      <c r="S526" s="190"/>
      <c r="T526" s="191"/>
      <c r="AT526" s="186" t="s">
        <v>133</v>
      </c>
      <c r="AU526" s="186" t="s">
        <v>82</v>
      </c>
      <c r="AV526" s="184" t="s">
        <v>82</v>
      </c>
      <c r="AW526" s="184" t="s">
        <v>29</v>
      </c>
      <c r="AX526" s="184" t="s">
        <v>72</v>
      </c>
      <c r="AY526" s="186" t="s">
        <v>124</v>
      </c>
    </row>
    <row r="527" s="184" customFormat="true" ht="12.8" hidden="false" customHeight="false" outlineLevel="0" collapsed="false">
      <c r="B527" s="185"/>
      <c r="D527" s="178" t="s">
        <v>133</v>
      </c>
      <c r="E527" s="186"/>
      <c r="F527" s="187" t="s">
        <v>643</v>
      </c>
      <c r="H527" s="188" t="n">
        <v>145.286</v>
      </c>
      <c r="L527" s="185"/>
      <c r="M527" s="189"/>
      <c r="N527" s="190"/>
      <c r="O527" s="190"/>
      <c r="P527" s="190"/>
      <c r="Q527" s="190"/>
      <c r="R527" s="190"/>
      <c r="S527" s="190"/>
      <c r="T527" s="191"/>
      <c r="AT527" s="186" t="s">
        <v>133</v>
      </c>
      <c r="AU527" s="186" t="s">
        <v>82</v>
      </c>
      <c r="AV527" s="184" t="s">
        <v>82</v>
      </c>
      <c r="AW527" s="184" t="s">
        <v>29</v>
      </c>
      <c r="AX527" s="184" t="s">
        <v>72</v>
      </c>
      <c r="AY527" s="186" t="s">
        <v>124</v>
      </c>
    </row>
    <row r="528" s="197" customFormat="true" ht="12.8" hidden="false" customHeight="false" outlineLevel="0" collapsed="false">
      <c r="B528" s="198"/>
      <c r="D528" s="178" t="s">
        <v>133</v>
      </c>
      <c r="E528" s="199"/>
      <c r="F528" s="200" t="s">
        <v>234</v>
      </c>
      <c r="H528" s="201" t="n">
        <v>175.508</v>
      </c>
      <c r="L528" s="198"/>
      <c r="M528" s="202"/>
      <c r="N528" s="203"/>
      <c r="O528" s="203"/>
      <c r="P528" s="203"/>
      <c r="Q528" s="203"/>
      <c r="R528" s="203"/>
      <c r="S528" s="203"/>
      <c r="T528" s="204"/>
      <c r="AT528" s="199" t="s">
        <v>133</v>
      </c>
      <c r="AU528" s="199" t="s">
        <v>82</v>
      </c>
      <c r="AV528" s="197" t="s">
        <v>131</v>
      </c>
      <c r="AW528" s="197" t="s">
        <v>29</v>
      </c>
      <c r="AX528" s="197" t="s">
        <v>80</v>
      </c>
      <c r="AY528" s="199" t="s">
        <v>124</v>
      </c>
    </row>
    <row r="529" s="22" customFormat="true" ht="21.75" hidden="false" customHeight="true" outlineLevel="0" collapsed="false">
      <c r="A529" s="17"/>
      <c r="B529" s="162"/>
      <c r="C529" s="163" t="s">
        <v>644</v>
      </c>
      <c r="D529" s="163" t="s">
        <v>127</v>
      </c>
      <c r="E529" s="164" t="s">
        <v>645</v>
      </c>
      <c r="F529" s="165" t="s">
        <v>646</v>
      </c>
      <c r="G529" s="166" t="s">
        <v>256</v>
      </c>
      <c r="H529" s="167" t="n">
        <v>175.508</v>
      </c>
      <c r="I529" s="168"/>
      <c r="J529" s="168" t="n">
        <f aca="false">ROUND(I529*H529,2)</f>
        <v>0</v>
      </c>
      <c r="K529" s="169"/>
      <c r="L529" s="18"/>
      <c r="M529" s="170"/>
      <c r="N529" s="171" t="s">
        <v>37</v>
      </c>
      <c r="O529" s="172" t="n">
        <v>0.288</v>
      </c>
      <c r="P529" s="172" t="n">
        <f aca="false">O529*H529</f>
        <v>50.546304</v>
      </c>
      <c r="Q529" s="172" t="n">
        <v>0</v>
      </c>
      <c r="R529" s="172" t="n">
        <f aca="false">Q529*H529</f>
        <v>0</v>
      </c>
      <c r="S529" s="172" t="n">
        <v>0</v>
      </c>
      <c r="T529" s="173" t="n">
        <f aca="false">S529*H529</f>
        <v>0</v>
      </c>
      <c r="U529" s="17"/>
      <c r="V529" s="17"/>
      <c r="W529" s="17"/>
      <c r="X529" s="17"/>
      <c r="Y529" s="17"/>
      <c r="Z529" s="17"/>
      <c r="AA529" s="17"/>
      <c r="AB529" s="17"/>
      <c r="AC529" s="17"/>
      <c r="AD529" s="17"/>
      <c r="AE529" s="17"/>
      <c r="AR529" s="174" t="s">
        <v>131</v>
      </c>
      <c r="AT529" s="174" t="s">
        <v>127</v>
      </c>
      <c r="AU529" s="174" t="s">
        <v>82</v>
      </c>
      <c r="AY529" s="3" t="s">
        <v>124</v>
      </c>
      <c r="BE529" s="175" t="n">
        <f aca="false">IF(N529="základní",J529,0)</f>
        <v>0</v>
      </c>
      <c r="BF529" s="175" t="n">
        <f aca="false">IF(N529="snížená",J529,0)</f>
        <v>0</v>
      </c>
      <c r="BG529" s="175" t="n">
        <f aca="false">IF(N529="zákl. přenesená",J529,0)</f>
        <v>0</v>
      </c>
      <c r="BH529" s="175" t="n">
        <f aca="false">IF(N529="sníž. přenesená",J529,0)</f>
        <v>0</v>
      </c>
      <c r="BI529" s="175" t="n">
        <f aca="false">IF(N529="nulová",J529,0)</f>
        <v>0</v>
      </c>
      <c r="BJ529" s="3" t="s">
        <v>80</v>
      </c>
      <c r="BK529" s="175" t="n">
        <f aca="false">ROUND(I529*H529,2)</f>
        <v>0</v>
      </c>
      <c r="BL529" s="3" t="s">
        <v>131</v>
      </c>
      <c r="BM529" s="174" t="s">
        <v>647</v>
      </c>
    </row>
    <row r="530" s="22" customFormat="true" ht="16.5" hidden="false" customHeight="true" outlineLevel="0" collapsed="false">
      <c r="A530" s="17"/>
      <c r="B530" s="162"/>
      <c r="C530" s="163" t="s">
        <v>648</v>
      </c>
      <c r="D530" s="163" t="s">
        <v>127</v>
      </c>
      <c r="E530" s="164" t="s">
        <v>649</v>
      </c>
      <c r="F530" s="165" t="s">
        <v>650</v>
      </c>
      <c r="G530" s="166" t="s">
        <v>256</v>
      </c>
      <c r="H530" s="167" t="n">
        <v>25.941</v>
      </c>
      <c r="I530" s="168"/>
      <c r="J530" s="168" t="n">
        <f aca="false">ROUND(I530*H530,2)</f>
        <v>0</v>
      </c>
      <c r="K530" s="169"/>
      <c r="L530" s="18"/>
      <c r="M530" s="170"/>
      <c r="N530" s="171" t="s">
        <v>37</v>
      </c>
      <c r="O530" s="172" t="n">
        <v>0.714</v>
      </c>
      <c r="P530" s="172" t="n">
        <f aca="false">O530*H530</f>
        <v>18.521874</v>
      </c>
      <c r="Q530" s="172" t="n">
        <v>0.05225</v>
      </c>
      <c r="R530" s="172" t="n">
        <f aca="false">Q530*H530</f>
        <v>1.35541725</v>
      </c>
      <c r="S530" s="172" t="n">
        <v>0</v>
      </c>
      <c r="T530" s="173" t="n">
        <f aca="false">S530*H530</f>
        <v>0</v>
      </c>
      <c r="U530" s="17"/>
      <c r="V530" s="17"/>
      <c r="W530" s="17"/>
      <c r="X530" s="17"/>
      <c r="Y530" s="17"/>
      <c r="Z530" s="17"/>
      <c r="AA530" s="17"/>
      <c r="AB530" s="17"/>
      <c r="AC530" s="17"/>
      <c r="AD530" s="17"/>
      <c r="AE530" s="17"/>
      <c r="AR530" s="174" t="s">
        <v>131</v>
      </c>
      <c r="AT530" s="174" t="s">
        <v>127</v>
      </c>
      <c r="AU530" s="174" t="s">
        <v>82</v>
      </c>
      <c r="AY530" s="3" t="s">
        <v>124</v>
      </c>
      <c r="BE530" s="175" t="n">
        <f aca="false">IF(N530="základní",J530,0)</f>
        <v>0</v>
      </c>
      <c r="BF530" s="175" t="n">
        <f aca="false">IF(N530="snížená",J530,0)</f>
        <v>0</v>
      </c>
      <c r="BG530" s="175" t="n">
        <f aca="false">IF(N530="zákl. přenesená",J530,0)</f>
        <v>0</v>
      </c>
      <c r="BH530" s="175" t="n">
        <f aca="false">IF(N530="sníž. přenesená",J530,0)</f>
        <v>0</v>
      </c>
      <c r="BI530" s="175" t="n">
        <f aca="false">IF(N530="nulová",J530,0)</f>
        <v>0</v>
      </c>
      <c r="BJ530" s="3" t="s">
        <v>80</v>
      </c>
      <c r="BK530" s="175" t="n">
        <f aca="false">ROUND(I530*H530,2)</f>
        <v>0</v>
      </c>
      <c r="BL530" s="3" t="s">
        <v>131</v>
      </c>
      <c r="BM530" s="174" t="s">
        <v>651</v>
      </c>
    </row>
    <row r="531" s="176" customFormat="true" ht="12.8" hidden="false" customHeight="false" outlineLevel="0" collapsed="false">
      <c r="B531" s="177"/>
      <c r="D531" s="178" t="s">
        <v>133</v>
      </c>
      <c r="E531" s="179"/>
      <c r="F531" s="180" t="s">
        <v>368</v>
      </c>
      <c r="H531" s="179"/>
      <c r="L531" s="177"/>
      <c r="M531" s="181"/>
      <c r="N531" s="182"/>
      <c r="O531" s="182"/>
      <c r="P531" s="182"/>
      <c r="Q531" s="182"/>
      <c r="R531" s="182"/>
      <c r="S531" s="182"/>
      <c r="T531" s="183"/>
      <c r="AT531" s="179" t="s">
        <v>133</v>
      </c>
      <c r="AU531" s="179" t="s">
        <v>82</v>
      </c>
      <c r="AV531" s="176" t="s">
        <v>80</v>
      </c>
      <c r="AW531" s="176" t="s">
        <v>29</v>
      </c>
      <c r="AX531" s="176" t="s">
        <v>72</v>
      </c>
      <c r="AY531" s="179" t="s">
        <v>124</v>
      </c>
    </row>
    <row r="532" s="184" customFormat="true" ht="12.8" hidden="false" customHeight="false" outlineLevel="0" collapsed="false">
      <c r="B532" s="185"/>
      <c r="D532" s="178" t="s">
        <v>133</v>
      </c>
      <c r="E532" s="186"/>
      <c r="F532" s="187" t="s">
        <v>652</v>
      </c>
      <c r="H532" s="188" t="n">
        <v>6.652</v>
      </c>
      <c r="L532" s="185"/>
      <c r="M532" s="189"/>
      <c r="N532" s="190"/>
      <c r="O532" s="190"/>
      <c r="P532" s="190"/>
      <c r="Q532" s="190"/>
      <c r="R532" s="190"/>
      <c r="S532" s="190"/>
      <c r="T532" s="191"/>
      <c r="AT532" s="186" t="s">
        <v>133</v>
      </c>
      <c r="AU532" s="186" t="s">
        <v>82</v>
      </c>
      <c r="AV532" s="184" t="s">
        <v>82</v>
      </c>
      <c r="AW532" s="184" t="s">
        <v>29</v>
      </c>
      <c r="AX532" s="184" t="s">
        <v>72</v>
      </c>
      <c r="AY532" s="186" t="s">
        <v>124</v>
      </c>
    </row>
    <row r="533" s="176" customFormat="true" ht="12.8" hidden="false" customHeight="false" outlineLevel="0" collapsed="false">
      <c r="B533" s="177"/>
      <c r="D533" s="178" t="s">
        <v>133</v>
      </c>
      <c r="E533" s="179"/>
      <c r="F533" s="180" t="s">
        <v>360</v>
      </c>
      <c r="H533" s="179"/>
      <c r="L533" s="177"/>
      <c r="M533" s="181"/>
      <c r="N533" s="182"/>
      <c r="O533" s="182"/>
      <c r="P533" s="182"/>
      <c r="Q533" s="182"/>
      <c r="R533" s="182"/>
      <c r="S533" s="182"/>
      <c r="T533" s="183"/>
      <c r="AT533" s="179" t="s">
        <v>133</v>
      </c>
      <c r="AU533" s="179" t="s">
        <v>82</v>
      </c>
      <c r="AV533" s="176" t="s">
        <v>80</v>
      </c>
      <c r="AW533" s="176" t="s">
        <v>29</v>
      </c>
      <c r="AX533" s="176" t="s">
        <v>72</v>
      </c>
      <c r="AY533" s="179" t="s">
        <v>124</v>
      </c>
    </row>
    <row r="534" s="184" customFormat="true" ht="12.8" hidden="false" customHeight="false" outlineLevel="0" collapsed="false">
      <c r="B534" s="185"/>
      <c r="D534" s="178" t="s">
        <v>133</v>
      </c>
      <c r="E534" s="186"/>
      <c r="F534" s="187" t="s">
        <v>653</v>
      </c>
      <c r="H534" s="188" t="n">
        <v>19.289</v>
      </c>
      <c r="L534" s="185"/>
      <c r="M534" s="189"/>
      <c r="N534" s="190"/>
      <c r="O534" s="190"/>
      <c r="P534" s="190"/>
      <c r="Q534" s="190"/>
      <c r="R534" s="190"/>
      <c r="S534" s="190"/>
      <c r="T534" s="191"/>
      <c r="AT534" s="186" t="s">
        <v>133</v>
      </c>
      <c r="AU534" s="186" t="s">
        <v>82</v>
      </c>
      <c r="AV534" s="184" t="s">
        <v>82</v>
      </c>
      <c r="AW534" s="184" t="s">
        <v>29</v>
      </c>
      <c r="AX534" s="184" t="s">
        <v>72</v>
      </c>
      <c r="AY534" s="186" t="s">
        <v>124</v>
      </c>
    </row>
    <row r="535" s="197" customFormat="true" ht="12.8" hidden="false" customHeight="false" outlineLevel="0" collapsed="false">
      <c r="B535" s="198"/>
      <c r="D535" s="178" t="s">
        <v>133</v>
      </c>
      <c r="E535" s="199"/>
      <c r="F535" s="200" t="s">
        <v>234</v>
      </c>
      <c r="H535" s="201" t="n">
        <v>25.941</v>
      </c>
      <c r="L535" s="198"/>
      <c r="M535" s="202"/>
      <c r="N535" s="203"/>
      <c r="O535" s="203"/>
      <c r="P535" s="203"/>
      <c r="Q535" s="203"/>
      <c r="R535" s="203"/>
      <c r="S535" s="203"/>
      <c r="T535" s="204"/>
      <c r="AT535" s="199" t="s">
        <v>133</v>
      </c>
      <c r="AU535" s="199" t="s">
        <v>82</v>
      </c>
      <c r="AV535" s="197" t="s">
        <v>131</v>
      </c>
      <c r="AW535" s="197" t="s">
        <v>29</v>
      </c>
      <c r="AX535" s="197" t="s">
        <v>80</v>
      </c>
      <c r="AY535" s="199" t="s">
        <v>124</v>
      </c>
    </row>
    <row r="536" s="22" customFormat="true" ht="16.5" hidden="false" customHeight="true" outlineLevel="0" collapsed="false">
      <c r="A536" s="17"/>
      <c r="B536" s="162"/>
      <c r="C536" s="163" t="s">
        <v>654</v>
      </c>
      <c r="D536" s="163" t="s">
        <v>127</v>
      </c>
      <c r="E536" s="164" t="s">
        <v>655</v>
      </c>
      <c r="F536" s="165" t="s">
        <v>656</v>
      </c>
      <c r="G536" s="166" t="s">
        <v>256</v>
      </c>
      <c r="H536" s="167" t="n">
        <v>6.684</v>
      </c>
      <c r="I536" s="168"/>
      <c r="J536" s="168" t="n">
        <f aca="false">ROUND(I536*H536,2)</f>
        <v>0</v>
      </c>
      <c r="K536" s="169"/>
      <c r="L536" s="18"/>
      <c r="M536" s="170"/>
      <c r="N536" s="171" t="s">
        <v>37</v>
      </c>
      <c r="O536" s="172" t="n">
        <v>0.734</v>
      </c>
      <c r="P536" s="172" t="n">
        <f aca="false">O536*H536</f>
        <v>4.906056</v>
      </c>
      <c r="Q536" s="172" t="n">
        <v>0.06177</v>
      </c>
      <c r="R536" s="172" t="n">
        <f aca="false">Q536*H536</f>
        <v>0.41287068</v>
      </c>
      <c r="S536" s="172" t="n">
        <v>0</v>
      </c>
      <c r="T536" s="173" t="n">
        <f aca="false">S536*H536</f>
        <v>0</v>
      </c>
      <c r="U536" s="17"/>
      <c r="V536" s="17"/>
      <c r="W536" s="17"/>
      <c r="X536" s="17"/>
      <c r="Y536" s="17"/>
      <c r="Z536" s="17"/>
      <c r="AA536" s="17"/>
      <c r="AB536" s="17"/>
      <c r="AC536" s="17"/>
      <c r="AD536" s="17"/>
      <c r="AE536" s="17"/>
      <c r="AR536" s="174" t="s">
        <v>131</v>
      </c>
      <c r="AT536" s="174" t="s">
        <v>127</v>
      </c>
      <c r="AU536" s="174" t="s">
        <v>82</v>
      </c>
      <c r="AY536" s="3" t="s">
        <v>124</v>
      </c>
      <c r="BE536" s="175" t="n">
        <f aca="false">IF(N536="základní",J536,0)</f>
        <v>0</v>
      </c>
      <c r="BF536" s="175" t="n">
        <f aca="false">IF(N536="snížená",J536,0)</f>
        <v>0</v>
      </c>
      <c r="BG536" s="175" t="n">
        <f aca="false">IF(N536="zákl. přenesená",J536,0)</f>
        <v>0</v>
      </c>
      <c r="BH536" s="175" t="n">
        <f aca="false">IF(N536="sníž. přenesená",J536,0)</f>
        <v>0</v>
      </c>
      <c r="BI536" s="175" t="n">
        <f aca="false">IF(N536="nulová",J536,0)</f>
        <v>0</v>
      </c>
      <c r="BJ536" s="3" t="s">
        <v>80</v>
      </c>
      <c r="BK536" s="175" t="n">
        <f aca="false">ROUND(I536*H536,2)</f>
        <v>0</v>
      </c>
      <c r="BL536" s="3" t="s">
        <v>131</v>
      </c>
      <c r="BM536" s="174" t="s">
        <v>657</v>
      </c>
    </row>
    <row r="537" s="176" customFormat="true" ht="12.8" hidden="false" customHeight="false" outlineLevel="0" collapsed="false">
      <c r="B537" s="177"/>
      <c r="D537" s="178" t="s">
        <v>133</v>
      </c>
      <c r="E537" s="179"/>
      <c r="F537" s="180" t="s">
        <v>368</v>
      </c>
      <c r="H537" s="179"/>
      <c r="L537" s="177"/>
      <c r="M537" s="181"/>
      <c r="N537" s="182"/>
      <c r="O537" s="182"/>
      <c r="P537" s="182"/>
      <c r="Q537" s="182"/>
      <c r="R537" s="182"/>
      <c r="S537" s="182"/>
      <c r="T537" s="183"/>
      <c r="AT537" s="179" t="s">
        <v>133</v>
      </c>
      <c r="AU537" s="179" t="s">
        <v>82</v>
      </c>
      <c r="AV537" s="176" t="s">
        <v>80</v>
      </c>
      <c r="AW537" s="176" t="s">
        <v>29</v>
      </c>
      <c r="AX537" s="176" t="s">
        <v>72</v>
      </c>
      <c r="AY537" s="179" t="s">
        <v>124</v>
      </c>
    </row>
    <row r="538" s="184" customFormat="true" ht="12.8" hidden="false" customHeight="false" outlineLevel="0" collapsed="false">
      <c r="B538" s="185"/>
      <c r="D538" s="178" t="s">
        <v>133</v>
      </c>
      <c r="E538" s="186"/>
      <c r="F538" s="187" t="s">
        <v>658</v>
      </c>
      <c r="H538" s="188" t="n">
        <v>6.684</v>
      </c>
      <c r="L538" s="185"/>
      <c r="M538" s="189"/>
      <c r="N538" s="190"/>
      <c r="O538" s="190"/>
      <c r="P538" s="190"/>
      <c r="Q538" s="190"/>
      <c r="R538" s="190"/>
      <c r="S538" s="190"/>
      <c r="T538" s="191"/>
      <c r="AT538" s="186" t="s">
        <v>133</v>
      </c>
      <c r="AU538" s="186" t="s">
        <v>82</v>
      </c>
      <c r="AV538" s="184" t="s">
        <v>82</v>
      </c>
      <c r="AW538" s="184" t="s">
        <v>29</v>
      </c>
      <c r="AX538" s="184" t="s">
        <v>80</v>
      </c>
      <c r="AY538" s="186" t="s">
        <v>124</v>
      </c>
    </row>
    <row r="539" s="22" customFormat="true" ht="16.5" hidden="false" customHeight="true" outlineLevel="0" collapsed="false">
      <c r="A539" s="17"/>
      <c r="B539" s="162"/>
      <c r="C539" s="163" t="s">
        <v>659</v>
      </c>
      <c r="D539" s="163" t="s">
        <v>127</v>
      </c>
      <c r="E539" s="164" t="s">
        <v>660</v>
      </c>
      <c r="F539" s="165" t="s">
        <v>661</v>
      </c>
      <c r="G539" s="166" t="s">
        <v>256</v>
      </c>
      <c r="H539" s="167" t="n">
        <v>52.21</v>
      </c>
      <c r="I539" s="168"/>
      <c r="J539" s="168" t="n">
        <f aca="false">ROUND(I539*H539,2)</f>
        <v>0</v>
      </c>
      <c r="K539" s="169"/>
      <c r="L539" s="18"/>
      <c r="M539" s="170"/>
      <c r="N539" s="171" t="s">
        <v>37</v>
      </c>
      <c r="O539" s="172" t="n">
        <v>0.788</v>
      </c>
      <c r="P539" s="172" t="n">
        <f aca="false">O539*H539</f>
        <v>41.14148</v>
      </c>
      <c r="Q539" s="172" t="n">
        <v>0.07991</v>
      </c>
      <c r="R539" s="172" t="n">
        <f aca="false">Q539*H539</f>
        <v>4.1721011</v>
      </c>
      <c r="S539" s="172" t="n">
        <v>0</v>
      </c>
      <c r="T539" s="173" t="n">
        <f aca="false">S539*H539</f>
        <v>0</v>
      </c>
      <c r="U539" s="17"/>
      <c r="V539" s="17"/>
      <c r="W539" s="17"/>
      <c r="X539" s="17"/>
      <c r="Y539" s="17"/>
      <c r="Z539" s="17"/>
      <c r="AA539" s="17"/>
      <c r="AB539" s="17"/>
      <c r="AC539" s="17"/>
      <c r="AD539" s="17"/>
      <c r="AE539" s="17"/>
      <c r="AR539" s="174" t="s">
        <v>131</v>
      </c>
      <c r="AT539" s="174" t="s">
        <v>127</v>
      </c>
      <c r="AU539" s="174" t="s">
        <v>82</v>
      </c>
      <c r="AY539" s="3" t="s">
        <v>124</v>
      </c>
      <c r="BE539" s="175" t="n">
        <f aca="false">IF(N539="základní",J539,0)</f>
        <v>0</v>
      </c>
      <c r="BF539" s="175" t="n">
        <f aca="false">IF(N539="snížená",J539,0)</f>
        <v>0</v>
      </c>
      <c r="BG539" s="175" t="n">
        <f aca="false">IF(N539="zákl. přenesená",J539,0)</f>
        <v>0</v>
      </c>
      <c r="BH539" s="175" t="n">
        <f aca="false">IF(N539="sníž. přenesená",J539,0)</f>
        <v>0</v>
      </c>
      <c r="BI539" s="175" t="n">
        <f aca="false">IF(N539="nulová",J539,0)</f>
        <v>0</v>
      </c>
      <c r="BJ539" s="3" t="s">
        <v>80</v>
      </c>
      <c r="BK539" s="175" t="n">
        <f aca="false">ROUND(I539*H539,2)</f>
        <v>0</v>
      </c>
      <c r="BL539" s="3" t="s">
        <v>131</v>
      </c>
      <c r="BM539" s="174" t="s">
        <v>662</v>
      </c>
    </row>
    <row r="540" s="176" customFormat="true" ht="12.8" hidden="false" customHeight="false" outlineLevel="0" collapsed="false">
      <c r="B540" s="177"/>
      <c r="D540" s="178" t="s">
        <v>133</v>
      </c>
      <c r="E540" s="179"/>
      <c r="F540" s="180" t="s">
        <v>368</v>
      </c>
      <c r="H540" s="179"/>
      <c r="L540" s="177"/>
      <c r="M540" s="181"/>
      <c r="N540" s="182"/>
      <c r="O540" s="182"/>
      <c r="P540" s="182"/>
      <c r="Q540" s="182"/>
      <c r="R540" s="182"/>
      <c r="S540" s="182"/>
      <c r="T540" s="183"/>
      <c r="AT540" s="179" t="s">
        <v>133</v>
      </c>
      <c r="AU540" s="179" t="s">
        <v>82</v>
      </c>
      <c r="AV540" s="176" t="s">
        <v>80</v>
      </c>
      <c r="AW540" s="176" t="s">
        <v>29</v>
      </c>
      <c r="AX540" s="176" t="s">
        <v>72</v>
      </c>
      <c r="AY540" s="179" t="s">
        <v>124</v>
      </c>
    </row>
    <row r="541" s="184" customFormat="true" ht="12.8" hidden="false" customHeight="false" outlineLevel="0" collapsed="false">
      <c r="B541" s="185"/>
      <c r="D541" s="178" t="s">
        <v>133</v>
      </c>
      <c r="E541" s="186"/>
      <c r="F541" s="187" t="s">
        <v>663</v>
      </c>
      <c r="H541" s="188" t="n">
        <v>36.788</v>
      </c>
      <c r="L541" s="185"/>
      <c r="M541" s="189"/>
      <c r="N541" s="190"/>
      <c r="O541" s="190"/>
      <c r="P541" s="190"/>
      <c r="Q541" s="190"/>
      <c r="R541" s="190"/>
      <c r="S541" s="190"/>
      <c r="T541" s="191"/>
      <c r="AT541" s="186" t="s">
        <v>133</v>
      </c>
      <c r="AU541" s="186" t="s">
        <v>82</v>
      </c>
      <c r="AV541" s="184" t="s">
        <v>82</v>
      </c>
      <c r="AW541" s="184" t="s">
        <v>29</v>
      </c>
      <c r="AX541" s="184" t="s">
        <v>72</v>
      </c>
      <c r="AY541" s="186" t="s">
        <v>124</v>
      </c>
    </row>
    <row r="542" s="184" customFormat="true" ht="12.8" hidden="false" customHeight="false" outlineLevel="0" collapsed="false">
      <c r="B542" s="185"/>
      <c r="D542" s="178" t="s">
        <v>133</v>
      </c>
      <c r="E542" s="186"/>
      <c r="F542" s="187" t="s">
        <v>664</v>
      </c>
      <c r="H542" s="188" t="n">
        <v>2.651</v>
      </c>
      <c r="L542" s="185"/>
      <c r="M542" s="189"/>
      <c r="N542" s="190"/>
      <c r="O542" s="190"/>
      <c r="P542" s="190"/>
      <c r="Q542" s="190"/>
      <c r="R542" s="190"/>
      <c r="S542" s="190"/>
      <c r="T542" s="191"/>
      <c r="AT542" s="186" t="s">
        <v>133</v>
      </c>
      <c r="AU542" s="186" t="s">
        <v>82</v>
      </c>
      <c r="AV542" s="184" t="s">
        <v>82</v>
      </c>
      <c r="AW542" s="184" t="s">
        <v>29</v>
      </c>
      <c r="AX542" s="184" t="s">
        <v>72</v>
      </c>
      <c r="AY542" s="186" t="s">
        <v>124</v>
      </c>
    </row>
    <row r="543" s="176" customFormat="true" ht="12.8" hidden="false" customHeight="false" outlineLevel="0" collapsed="false">
      <c r="B543" s="177"/>
      <c r="D543" s="178" t="s">
        <v>133</v>
      </c>
      <c r="E543" s="179"/>
      <c r="F543" s="180" t="s">
        <v>360</v>
      </c>
      <c r="H543" s="179"/>
      <c r="L543" s="177"/>
      <c r="M543" s="181"/>
      <c r="N543" s="182"/>
      <c r="O543" s="182"/>
      <c r="P543" s="182"/>
      <c r="Q543" s="182"/>
      <c r="R543" s="182"/>
      <c r="S543" s="182"/>
      <c r="T543" s="183"/>
      <c r="AT543" s="179" t="s">
        <v>133</v>
      </c>
      <c r="AU543" s="179" t="s">
        <v>82</v>
      </c>
      <c r="AV543" s="176" t="s">
        <v>80</v>
      </c>
      <c r="AW543" s="176" t="s">
        <v>29</v>
      </c>
      <c r="AX543" s="176" t="s">
        <v>72</v>
      </c>
      <c r="AY543" s="179" t="s">
        <v>124</v>
      </c>
    </row>
    <row r="544" s="184" customFormat="true" ht="12.8" hidden="false" customHeight="false" outlineLevel="0" collapsed="false">
      <c r="B544" s="185"/>
      <c r="D544" s="178" t="s">
        <v>133</v>
      </c>
      <c r="E544" s="186"/>
      <c r="F544" s="187" t="s">
        <v>665</v>
      </c>
      <c r="H544" s="188" t="n">
        <v>12.771</v>
      </c>
      <c r="L544" s="185"/>
      <c r="M544" s="189"/>
      <c r="N544" s="190"/>
      <c r="O544" s="190"/>
      <c r="P544" s="190"/>
      <c r="Q544" s="190"/>
      <c r="R544" s="190"/>
      <c r="S544" s="190"/>
      <c r="T544" s="191"/>
      <c r="AT544" s="186" t="s">
        <v>133</v>
      </c>
      <c r="AU544" s="186" t="s">
        <v>82</v>
      </c>
      <c r="AV544" s="184" t="s">
        <v>82</v>
      </c>
      <c r="AW544" s="184" t="s">
        <v>29</v>
      </c>
      <c r="AX544" s="184" t="s">
        <v>72</v>
      </c>
      <c r="AY544" s="186" t="s">
        <v>124</v>
      </c>
    </row>
    <row r="545" s="197" customFormat="true" ht="12.8" hidden="false" customHeight="false" outlineLevel="0" collapsed="false">
      <c r="B545" s="198"/>
      <c r="D545" s="178" t="s">
        <v>133</v>
      </c>
      <c r="E545" s="199"/>
      <c r="F545" s="200" t="s">
        <v>234</v>
      </c>
      <c r="H545" s="201" t="n">
        <v>52.21</v>
      </c>
      <c r="L545" s="198"/>
      <c r="M545" s="202"/>
      <c r="N545" s="203"/>
      <c r="O545" s="203"/>
      <c r="P545" s="203"/>
      <c r="Q545" s="203"/>
      <c r="R545" s="203"/>
      <c r="S545" s="203"/>
      <c r="T545" s="204"/>
      <c r="AT545" s="199" t="s">
        <v>133</v>
      </c>
      <c r="AU545" s="199" t="s">
        <v>82</v>
      </c>
      <c r="AV545" s="197" t="s">
        <v>131</v>
      </c>
      <c r="AW545" s="197" t="s">
        <v>29</v>
      </c>
      <c r="AX545" s="197" t="s">
        <v>80</v>
      </c>
      <c r="AY545" s="199" t="s">
        <v>124</v>
      </c>
    </row>
    <row r="546" s="22" customFormat="true" ht="16.5" hidden="false" customHeight="true" outlineLevel="0" collapsed="false">
      <c r="A546" s="17"/>
      <c r="B546" s="162"/>
      <c r="C546" s="163" t="s">
        <v>666</v>
      </c>
      <c r="D546" s="163" t="s">
        <v>127</v>
      </c>
      <c r="E546" s="164" t="s">
        <v>667</v>
      </c>
      <c r="F546" s="165" t="s">
        <v>668</v>
      </c>
      <c r="G546" s="166" t="s">
        <v>256</v>
      </c>
      <c r="H546" s="167" t="n">
        <v>15.722</v>
      </c>
      <c r="I546" s="168"/>
      <c r="J546" s="168" t="n">
        <f aca="false">ROUND(I546*H546,2)</f>
        <v>0</v>
      </c>
      <c r="K546" s="169"/>
      <c r="L546" s="18"/>
      <c r="M546" s="170"/>
      <c r="N546" s="171" t="s">
        <v>37</v>
      </c>
      <c r="O546" s="172" t="n">
        <v>0.871</v>
      </c>
      <c r="P546" s="172" t="n">
        <f aca="false">O546*H546</f>
        <v>13.693862</v>
      </c>
      <c r="Q546" s="172" t="n">
        <v>0.15414</v>
      </c>
      <c r="R546" s="172" t="n">
        <f aca="false">Q546*H546</f>
        <v>2.42338908</v>
      </c>
      <c r="S546" s="172" t="n">
        <v>0</v>
      </c>
      <c r="T546" s="173" t="n">
        <f aca="false">S546*H546</f>
        <v>0</v>
      </c>
      <c r="U546" s="17"/>
      <c r="V546" s="17"/>
      <c r="W546" s="17"/>
      <c r="X546" s="17"/>
      <c r="Y546" s="17"/>
      <c r="Z546" s="17"/>
      <c r="AA546" s="17"/>
      <c r="AB546" s="17"/>
      <c r="AC546" s="17"/>
      <c r="AD546" s="17"/>
      <c r="AE546" s="17"/>
      <c r="AR546" s="174" t="s">
        <v>131</v>
      </c>
      <c r="AT546" s="174" t="s">
        <v>127</v>
      </c>
      <c r="AU546" s="174" t="s">
        <v>82</v>
      </c>
      <c r="AY546" s="3" t="s">
        <v>124</v>
      </c>
      <c r="BE546" s="175" t="n">
        <f aca="false">IF(N546="základní",J546,0)</f>
        <v>0</v>
      </c>
      <c r="BF546" s="175" t="n">
        <f aca="false">IF(N546="snížená",J546,0)</f>
        <v>0</v>
      </c>
      <c r="BG546" s="175" t="n">
        <f aca="false">IF(N546="zákl. přenesená",J546,0)</f>
        <v>0</v>
      </c>
      <c r="BH546" s="175" t="n">
        <f aca="false">IF(N546="sníž. přenesená",J546,0)</f>
        <v>0</v>
      </c>
      <c r="BI546" s="175" t="n">
        <f aca="false">IF(N546="nulová",J546,0)</f>
        <v>0</v>
      </c>
      <c r="BJ546" s="3" t="s">
        <v>80</v>
      </c>
      <c r="BK546" s="175" t="n">
        <f aca="false">ROUND(I546*H546,2)</f>
        <v>0</v>
      </c>
      <c r="BL546" s="3" t="s">
        <v>131</v>
      </c>
      <c r="BM546" s="174" t="s">
        <v>669</v>
      </c>
    </row>
    <row r="547" s="176" customFormat="true" ht="12.8" hidden="false" customHeight="false" outlineLevel="0" collapsed="false">
      <c r="B547" s="177"/>
      <c r="D547" s="178" t="s">
        <v>133</v>
      </c>
      <c r="E547" s="179"/>
      <c r="F547" s="180" t="s">
        <v>368</v>
      </c>
      <c r="H547" s="179"/>
      <c r="L547" s="177"/>
      <c r="M547" s="181"/>
      <c r="N547" s="182"/>
      <c r="O547" s="182"/>
      <c r="P547" s="182"/>
      <c r="Q547" s="182"/>
      <c r="R547" s="182"/>
      <c r="S547" s="182"/>
      <c r="T547" s="183"/>
      <c r="AT547" s="179" t="s">
        <v>133</v>
      </c>
      <c r="AU547" s="179" t="s">
        <v>82</v>
      </c>
      <c r="AV547" s="176" t="s">
        <v>80</v>
      </c>
      <c r="AW547" s="176" t="s">
        <v>29</v>
      </c>
      <c r="AX547" s="176" t="s">
        <v>72</v>
      </c>
      <c r="AY547" s="179" t="s">
        <v>124</v>
      </c>
    </row>
    <row r="548" s="184" customFormat="true" ht="12.8" hidden="false" customHeight="false" outlineLevel="0" collapsed="false">
      <c r="B548" s="185"/>
      <c r="D548" s="178" t="s">
        <v>133</v>
      </c>
      <c r="E548" s="186"/>
      <c r="F548" s="187" t="s">
        <v>670</v>
      </c>
      <c r="H548" s="188" t="n">
        <v>6.185</v>
      </c>
      <c r="L548" s="185"/>
      <c r="M548" s="189"/>
      <c r="N548" s="190"/>
      <c r="O548" s="190"/>
      <c r="P548" s="190"/>
      <c r="Q548" s="190"/>
      <c r="R548" s="190"/>
      <c r="S548" s="190"/>
      <c r="T548" s="191"/>
      <c r="AT548" s="186" t="s">
        <v>133</v>
      </c>
      <c r="AU548" s="186" t="s">
        <v>82</v>
      </c>
      <c r="AV548" s="184" t="s">
        <v>82</v>
      </c>
      <c r="AW548" s="184" t="s">
        <v>29</v>
      </c>
      <c r="AX548" s="184" t="s">
        <v>72</v>
      </c>
      <c r="AY548" s="186" t="s">
        <v>124</v>
      </c>
    </row>
    <row r="549" s="176" customFormat="true" ht="12.8" hidden="false" customHeight="false" outlineLevel="0" collapsed="false">
      <c r="B549" s="177"/>
      <c r="D549" s="178" t="s">
        <v>133</v>
      </c>
      <c r="E549" s="179"/>
      <c r="F549" s="180" t="s">
        <v>360</v>
      </c>
      <c r="H549" s="179"/>
      <c r="L549" s="177"/>
      <c r="M549" s="181"/>
      <c r="N549" s="182"/>
      <c r="O549" s="182"/>
      <c r="P549" s="182"/>
      <c r="Q549" s="182"/>
      <c r="R549" s="182"/>
      <c r="S549" s="182"/>
      <c r="T549" s="183"/>
      <c r="AT549" s="179" t="s">
        <v>133</v>
      </c>
      <c r="AU549" s="179" t="s">
        <v>82</v>
      </c>
      <c r="AV549" s="176" t="s">
        <v>80</v>
      </c>
      <c r="AW549" s="176" t="s">
        <v>29</v>
      </c>
      <c r="AX549" s="176" t="s">
        <v>72</v>
      </c>
      <c r="AY549" s="179" t="s">
        <v>124</v>
      </c>
    </row>
    <row r="550" s="184" customFormat="true" ht="12.8" hidden="false" customHeight="false" outlineLevel="0" collapsed="false">
      <c r="B550" s="185"/>
      <c r="D550" s="178" t="s">
        <v>133</v>
      </c>
      <c r="E550" s="186"/>
      <c r="F550" s="187" t="s">
        <v>671</v>
      </c>
      <c r="H550" s="188" t="n">
        <v>9.537</v>
      </c>
      <c r="L550" s="185"/>
      <c r="M550" s="189"/>
      <c r="N550" s="190"/>
      <c r="O550" s="190"/>
      <c r="P550" s="190"/>
      <c r="Q550" s="190"/>
      <c r="R550" s="190"/>
      <c r="S550" s="190"/>
      <c r="T550" s="191"/>
      <c r="AT550" s="186" t="s">
        <v>133</v>
      </c>
      <c r="AU550" s="186" t="s">
        <v>82</v>
      </c>
      <c r="AV550" s="184" t="s">
        <v>82</v>
      </c>
      <c r="AW550" s="184" t="s">
        <v>29</v>
      </c>
      <c r="AX550" s="184" t="s">
        <v>72</v>
      </c>
      <c r="AY550" s="186" t="s">
        <v>124</v>
      </c>
    </row>
    <row r="551" s="197" customFormat="true" ht="12.8" hidden="false" customHeight="false" outlineLevel="0" collapsed="false">
      <c r="B551" s="198"/>
      <c r="D551" s="178" t="s">
        <v>133</v>
      </c>
      <c r="E551" s="199"/>
      <c r="F551" s="200" t="s">
        <v>234</v>
      </c>
      <c r="H551" s="201" t="n">
        <v>15.722</v>
      </c>
      <c r="L551" s="198"/>
      <c r="M551" s="202"/>
      <c r="N551" s="203"/>
      <c r="O551" s="203"/>
      <c r="P551" s="203"/>
      <c r="Q551" s="203"/>
      <c r="R551" s="203"/>
      <c r="S551" s="203"/>
      <c r="T551" s="204"/>
      <c r="AT551" s="199" t="s">
        <v>133</v>
      </c>
      <c r="AU551" s="199" t="s">
        <v>82</v>
      </c>
      <c r="AV551" s="197" t="s">
        <v>131</v>
      </c>
      <c r="AW551" s="197" t="s">
        <v>29</v>
      </c>
      <c r="AX551" s="197" t="s">
        <v>80</v>
      </c>
      <c r="AY551" s="199" t="s">
        <v>124</v>
      </c>
    </row>
    <row r="552" s="149" customFormat="true" ht="22.8" hidden="false" customHeight="true" outlineLevel="0" collapsed="false">
      <c r="B552" s="150"/>
      <c r="D552" s="151" t="s">
        <v>71</v>
      </c>
      <c r="E552" s="160" t="s">
        <v>131</v>
      </c>
      <c r="F552" s="160" t="s">
        <v>672</v>
      </c>
      <c r="J552" s="161" t="n">
        <f aca="false">BK552</f>
        <v>0</v>
      </c>
      <c r="L552" s="150"/>
      <c r="M552" s="154"/>
      <c r="N552" s="155"/>
      <c r="O552" s="155"/>
      <c r="P552" s="156" t="n">
        <f aca="false">SUM(P553:P702)</f>
        <v>2401.10261</v>
      </c>
      <c r="Q552" s="155"/>
      <c r="R552" s="156" t="n">
        <f aca="false">SUM(R553:R702)</f>
        <v>535.20097292</v>
      </c>
      <c r="S552" s="155"/>
      <c r="T552" s="157" t="n">
        <f aca="false">SUM(T553:T702)</f>
        <v>0</v>
      </c>
      <c r="AR552" s="151" t="s">
        <v>80</v>
      </c>
      <c r="AT552" s="158" t="s">
        <v>71</v>
      </c>
      <c r="AU552" s="158" t="s">
        <v>80</v>
      </c>
      <c r="AY552" s="151" t="s">
        <v>124</v>
      </c>
      <c r="BK552" s="159" t="n">
        <f aca="false">SUM(BK553:BK702)</f>
        <v>0</v>
      </c>
    </row>
    <row r="553" s="22" customFormat="true" ht="16.5" hidden="false" customHeight="true" outlineLevel="0" collapsed="false">
      <c r="A553" s="17"/>
      <c r="B553" s="162"/>
      <c r="C553" s="163" t="s">
        <v>673</v>
      </c>
      <c r="D553" s="163" t="s">
        <v>127</v>
      </c>
      <c r="E553" s="164" t="s">
        <v>674</v>
      </c>
      <c r="F553" s="165" t="s">
        <v>675</v>
      </c>
      <c r="G553" s="166" t="s">
        <v>130</v>
      </c>
      <c r="H553" s="167" t="n">
        <v>192.222</v>
      </c>
      <c r="I553" s="168"/>
      <c r="J553" s="168" t="n">
        <f aca="false">ROUND(I553*H553,2)</f>
        <v>0</v>
      </c>
      <c r="K553" s="169"/>
      <c r="L553" s="18"/>
      <c r="M553" s="170"/>
      <c r="N553" s="171" t="s">
        <v>37</v>
      </c>
      <c r="O553" s="172" t="n">
        <v>1.665</v>
      </c>
      <c r="P553" s="172" t="n">
        <f aca="false">O553*H553</f>
        <v>320.04963</v>
      </c>
      <c r="Q553" s="172" t="n">
        <v>2.45343</v>
      </c>
      <c r="R553" s="172" t="n">
        <f aca="false">Q553*H553</f>
        <v>471.60322146</v>
      </c>
      <c r="S553" s="172" t="n">
        <v>0</v>
      </c>
      <c r="T553" s="173" t="n">
        <f aca="false">S553*H553</f>
        <v>0</v>
      </c>
      <c r="U553" s="17"/>
      <c r="V553" s="17"/>
      <c r="W553" s="17"/>
      <c r="X553" s="17"/>
      <c r="Y553" s="17"/>
      <c r="Z553" s="17"/>
      <c r="AA553" s="17"/>
      <c r="AB553" s="17"/>
      <c r="AC553" s="17"/>
      <c r="AD553" s="17"/>
      <c r="AE553" s="17"/>
      <c r="AR553" s="174" t="s">
        <v>131</v>
      </c>
      <c r="AT553" s="174" t="s">
        <v>127</v>
      </c>
      <c r="AU553" s="174" t="s">
        <v>82</v>
      </c>
      <c r="AY553" s="3" t="s">
        <v>124</v>
      </c>
      <c r="BE553" s="175" t="n">
        <f aca="false">IF(N553="základní",J553,0)</f>
        <v>0</v>
      </c>
      <c r="BF553" s="175" t="n">
        <f aca="false">IF(N553="snížená",J553,0)</f>
        <v>0</v>
      </c>
      <c r="BG553" s="175" t="n">
        <f aca="false">IF(N553="zákl. přenesená",J553,0)</f>
        <v>0</v>
      </c>
      <c r="BH553" s="175" t="n">
        <f aca="false">IF(N553="sníž. přenesená",J553,0)</f>
        <v>0</v>
      </c>
      <c r="BI553" s="175" t="n">
        <f aca="false">IF(N553="nulová",J553,0)</f>
        <v>0</v>
      </c>
      <c r="BJ553" s="3" t="s">
        <v>80</v>
      </c>
      <c r="BK553" s="175" t="n">
        <f aca="false">ROUND(I553*H553,2)</f>
        <v>0</v>
      </c>
      <c r="BL553" s="3" t="s">
        <v>131</v>
      </c>
      <c r="BM553" s="174" t="s">
        <v>676</v>
      </c>
    </row>
    <row r="554" s="176" customFormat="true" ht="12.8" hidden="false" customHeight="false" outlineLevel="0" collapsed="false">
      <c r="B554" s="177"/>
      <c r="D554" s="178" t="s">
        <v>133</v>
      </c>
      <c r="E554" s="179"/>
      <c r="F554" s="180" t="s">
        <v>677</v>
      </c>
      <c r="H554" s="179"/>
      <c r="L554" s="177"/>
      <c r="M554" s="181"/>
      <c r="N554" s="182"/>
      <c r="O554" s="182"/>
      <c r="P554" s="182"/>
      <c r="Q554" s="182"/>
      <c r="R554" s="182"/>
      <c r="S554" s="182"/>
      <c r="T554" s="183"/>
      <c r="AT554" s="179" t="s">
        <v>133</v>
      </c>
      <c r="AU554" s="179" t="s">
        <v>82</v>
      </c>
      <c r="AV554" s="176" t="s">
        <v>80</v>
      </c>
      <c r="AW554" s="176" t="s">
        <v>29</v>
      </c>
      <c r="AX554" s="176" t="s">
        <v>72</v>
      </c>
      <c r="AY554" s="179" t="s">
        <v>124</v>
      </c>
    </row>
    <row r="555" s="184" customFormat="true" ht="19.7" hidden="false" customHeight="false" outlineLevel="0" collapsed="false">
      <c r="B555" s="185"/>
      <c r="D555" s="178" t="s">
        <v>133</v>
      </c>
      <c r="E555" s="186"/>
      <c r="F555" s="187" t="s">
        <v>678</v>
      </c>
      <c r="H555" s="188" t="n">
        <v>110.7</v>
      </c>
      <c r="L555" s="185"/>
      <c r="M555" s="189"/>
      <c r="N555" s="190"/>
      <c r="O555" s="190"/>
      <c r="P555" s="190"/>
      <c r="Q555" s="190"/>
      <c r="R555" s="190"/>
      <c r="S555" s="190"/>
      <c r="T555" s="191"/>
      <c r="AT555" s="186" t="s">
        <v>133</v>
      </c>
      <c r="AU555" s="186" t="s">
        <v>82</v>
      </c>
      <c r="AV555" s="184" t="s">
        <v>82</v>
      </c>
      <c r="AW555" s="184" t="s">
        <v>29</v>
      </c>
      <c r="AX555" s="184" t="s">
        <v>72</v>
      </c>
      <c r="AY555" s="186" t="s">
        <v>124</v>
      </c>
    </row>
    <row r="556" s="176" customFormat="true" ht="12.8" hidden="false" customHeight="false" outlineLevel="0" collapsed="false">
      <c r="B556" s="177"/>
      <c r="D556" s="178" t="s">
        <v>133</v>
      </c>
      <c r="E556" s="179"/>
      <c r="F556" s="180" t="s">
        <v>679</v>
      </c>
      <c r="H556" s="179"/>
      <c r="L556" s="177"/>
      <c r="M556" s="181"/>
      <c r="N556" s="182"/>
      <c r="O556" s="182"/>
      <c r="P556" s="182"/>
      <c r="Q556" s="182"/>
      <c r="R556" s="182"/>
      <c r="S556" s="182"/>
      <c r="T556" s="183"/>
      <c r="AT556" s="179" t="s">
        <v>133</v>
      </c>
      <c r="AU556" s="179" t="s">
        <v>82</v>
      </c>
      <c r="AV556" s="176" t="s">
        <v>80</v>
      </c>
      <c r="AW556" s="176" t="s">
        <v>29</v>
      </c>
      <c r="AX556" s="176" t="s">
        <v>72</v>
      </c>
      <c r="AY556" s="179" t="s">
        <v>124</v>
      </c>
    </row>
    <row r="557" s="184" customFormat="true" ht="12.8" hidden="false" customHeight="false" outlineLevel="0" collapsed="false">
      <c r="B557" s="185"/>
      <c r="D557" s="178" t="s">
        <v>133</v>
      </c>
      <c r="E557" s="186"/>
      <c r="F557" s="187" t="s">
        <v>680</v>
      </c>
      <c r="H557" s="188" t="n">
        <v>2.43</v>
      </c>
      <c r="L557" s="185"/>
      <c r="M557" s="189"/>
      <c r="N557" s="190"/>
      <c r="O557" s="190"/>
      <c r="P557" s="190"/>
      <c r="Q557" s="190"/>
      <c r="R557" s="190"/>
      <c r="S557" s="190"/>
      <c r="T557" s="191"/>
      <c r="AT557" s="186" t="s">
        <v>133</v>
      </c>
      <c r="AU557" s="186" t="s">
        <v>82</v>
      </c>
      <c r="AV557" s="184" t="s">
        <v>82</v>
      </c>
      <c r="AW557" s="184" t="s">
        <v>29</v>
      </c>
      <c r="AX557" s="184" t="s">
        <v>72</v>
      </c>
      <c r="AY557" s="186" t="s">
        <v>124</v>
      </c>
    </row>
    <row r="558" s="215" customFormat="true" ht="12.8" hidden="false" customHeight="false" outlineLevel="0" collapsed="false">
      <c r="B558" s="216"/>
      <c r="D558" s="178" t="s">
        <v>133</v>
      </c>
      <c r="E558" s="217"/>
      <c r="F558" s="218" t="s">
        <v>392</v>
      </c>
      <c r="H558" s="219" t="n">
        <v>113.13</v>
      </c>
      <c r="L558" s="216"/>
      <c r="M558" s="220"/>
      <c r="N558" s="221"/>
      <c r="O558" s="221"/>
      <c r="P558" s="221"/>
      <c r="Q558" s="221"/>
      <c r="R558" s="221"/>
      <c r="S558" s="221"/>
      <c r="T558" s="222"/>
      <c r="AT558" s="217" t="s">
        <v>133</v>
      </c>
      <c r="AU558" s="217" t="s">
        <v>82</v>
      </c>
      <c r="AV558" s="215" t="s">
        <v>142</v>
      </c>
      <c r="AW558" s="215" t="s">
        <v>29</v>
      </c>
      <c r="AX558" s="215" t="s">
        <v>72</v>
      </c>
      <c r="AY558" s="217" t="s">
        <v>124</v>
      </c>
    </row>
    <row r="559" s="176" customFormat="true" ht="12.8" hidden="false" customHeight="false" outlineLevel="0" collapsed="false">
      <c r="B559" s="177"/>
      <c r="D559" s="178" t="s">
        <v>133</v>
      </c>
      <c r="E559" s="179"/>
      <c r="F559" s="180" t="s">
        <v>681</v>
      </c>
      <c r="H559" s="179"/>
      <c r="L559" s="177"/>
      <c r="M559" s="181"/>
      <c r="N559" s="182"/>
      <c r="O559" s="182"/>
      <c r="P559" s="182"/>
      <c r="Q559" s="182"/>
      <c r="R559" s="182"/>
      <c r="S559" s="182"/>
      <c r="T559" s="183"/>
      <c r="AT559" s="179" t="s">
        <v>133</v>
      </c>
      <c r="AU559" s="179" t="s">
        <v>82</v>
      </c>
      <c r="AV559" s="176" t="s">
        <v>80</v>
      </c>
      <c r="AW559" s="176" t="s">
        <v>29</v>
      </c>
      <c r="AX559" s="176" t="s">
        <v>72</v>
      </c>
      <c r="AY559" s="179" t="s">
        <v>124</v>
      </c>
    </row>
    <row r="560" s="184" customFormat="true" ht="12.8" hidden="false" customHeight="false" outlineLevel="0" collapsed="false">
      <c r="B560" s="185"/>
      <c r="D560" s="178" t="s">
        <v>133</v>
      </c>
      <c r="E560" s="186"/>
      <c r="F560" s="187" t="s">
        <v>682</v>
      </c>
      <c r="H560" s="188" t="n">
        <v>8.448</v>
      </c>
      <c r="L560" s="185"/>
      <c r="M560" s="189"/>
      <c r="N560" s="190"/>
      <c r="O560" s="190"/>
      <c r="P560" s="190"/>
      <c r="Q560" s="190"/>
      <c r="R560" s="190"/>
      <c r="S560" s="190"/>
      <c r="T560" s="191"/>
      <c r="AT560" s="186" t="s">
        <v>133</v>
      </c>
      <c r="AU560" s="186" t="s">
        <v>82</v>
      </c>
      <c r="AV560" s="184" t="s">
        <v>82</v>
      </c>
      <c r="AW560" s="184" t="s">
        <v>29</v>
      </c>
      <c r="AX560" s="184" t="s">
        <v>72</v>
      </c>
      <c r="AY560" s="186" t="s">
        <v>124</v>
      </c>
    </row>
    <row r="561" s="215" customFormat="true" ht="12.8" hidden="false" customHeight="false" outlineLevel="0" collapsed="false">
      <c r="B561" s="216"/>
      <c r="D561" s="178" t="s">
        <v>133</v>
      </c>
      <c r="E561" s="217"/>
      <c r="F561" s="218" t="s">
        <v>392</v>
      </c>
      <c r="H561" s="219" t="n">
        <v>8.448</v>
      </c>
      <c r="L561" s="216"/>
      <c r="M561" s="220"/>
      <c r="N561" s="221"/>
      <c r="O561" s="221"/>
      <c r="P561" s="221"/>
      <c r="Q561" s="221"/>
      <c r="R561" s="221"/>
      <c r="S561" s="221"/>
      <c r="T561" s="222"/>
      <c r="AT561" s="217" t="s">
        <v>133</v>
      </c>
      <c r="AU561" s="217" t="s">
        <v>82</v>
      </c>
      <c r="AV561" s="215" t="s">
        <v>142</v>
      </c>
      <c r="AW561" s="215" t="s">
        <v>29</v>
      </c>
      <c r="AX561" s="215" t="s">
        <v>72</v>
      </c>
      <c r="AY561" s="217" t="s">
        <v>124</v>
      </c>
    </row>
    <row r="562" s="176" customFormat="true" ht="12.8" hidden="false" customHeight="false" outlineLevel="0" collapsed="false">
      <c r="B562" s="177"/>
      <c r="D562" s="178" t="s">
        <v>133</v>
      </c>
      <c r="E562" s="179"/>
      <c r="F562" s="180" t="s">
        <v>683</v>
      </c>
      <c r="H562" s="179"/>
      <c r="L562" s="177"/>
      <c r="M562" s="181"/>
      <c r="N562" s="182"/>
      <c r="O562" s="182"/>
      <c r="P562" s="182"/>
      <c r="Q562" s="182"/>
      <c r="R562" s="182"/>
      <c r="S562" s="182"/>
      <c r="T562" s="183"/>
      <c r="AT562" s="179" t="s">
        <v>133</v>
      </c>
      <c r="AU562" s="179" t="s">
        <v>82</v>
      </c>
      <c r="AV562" s="176" t="s">
        <v>80</v>
      </c>
      <c r="AW562" s="176" t="s">
        <v>29</v>
      </c>
      <c r="AX562" s="176" t="s">
        <v>72</v>
      </c>
      <c r="AY562" s="179" t="s">
        <v>124</v>
      </c>
    </row>
    <row r="563" s="184" customFormat="true" ht="12.8" hidden="false" customHeight="false" outlineLevel="0" collapsed="false">
      <c r="B563" s="185"/>
      <c r="D563" s="178" t="s">
        <v>133</v>
      </c>
      <c r="E563" s="186"/>
      <c r="F563" s="187" t="s">
        <v>684</v>
      </c>
      <c r="H563" s="188" t="n">
        <v>1.059</v>
      </c>
      <c r="L563" s="185"/>
      <c r="M563" s="189"/>
      <c r="N563" s="190"/>
      <c r="O563" s="190"/>
      <c r="P563" s="190"/>
      <c r="Q563" s="190"/>
      <c r="R563" s="190"/>
      <c r="S563" s="190"/>
      <c r="T563" s="191"/>
      <c r="AT563" s="186" t="s">
        <v>133</v>
      </c>
      <c r="AU563" s="186" t="s">
        <v>82</v>
      </c>
      <c r="AV563" s="184" t="s">
        <v>82</v>
      </c>
      <c r="AW563" s="184" t="s">
        <v>29</v>
      </c>
      <c r="AX563" s="184" t="s">
        <v>72</v>
      </c>
      <c r="AY563" s="186" t="s">
        <v>124</v>
      </c>
    </row>
    <row r="564" s="215" customFormat="true" ht="12.8" hidden="false" customHeight="false" outlineLevel="0" collapsed="false">
      <c r="B564" s="216"/>
      <c r="D564" s="178" t="s">
        <v>133</v>
      </c>
      <c r="E564" s="217"/>
      <c r="F564" s="218" t="s">
        <v>392</v>
      </c>
      <c r="H564" s="219" t="n">
        <v>1.059</v>
      </c>
      <c r="L564" s="216"/>
      <c r="M564" s="220"/>
      <c r="N564" s="221"/>
      <c r="O564" s="221"/>
      <c r="P564" s="221"/>
      <c r="Q564" s="221"/>
      <c r="R564" s="221"/>
      <c r="S564" s="221"/>
      <c r="T564" s="222"/>
      <c r="AT564" s="217" t="s">
        <v>133</v>
      </c>
      <c r="AU564" s="217" t="s">
        <v>82</v>
      </c>
      <c r="AV564" s="215" t="s">
        <v>142</v>
      </c>
      <c r="AW564" s="215" t="s">
        <v>29</v>
      </c>
      <c r="AX564" s="215" t="s">
        <v>72</v>
      </c>
      <c r="AY564" s="217" t="s">
        <v>124</v>
      </c>
    </row>
    <row r="565" s="176" customFormat="true" ht="12.8" hidden="false" customHeight="false" outlineLevel="0" collapsed="false">
      <c r="B565" s="177"/>
      <c r="D565" s="178" t="s">
        <v>133</v>
      </c>
      <c r="E565" s="179"/>
      <c r="F565" s="180" t="s">
        <v>685</v>
      </c>
      <c r="H565" s="179"/>
      <c r="L565" s="177"/>
      <c r="M565" s="181"/>
      <c r="N565" s="182"/>
      <c r="O565" s="182"/>
      <c r="P565" s="182"/>
      <c r="Q565" s="182"/>
      <c r="R565" s="182"/>
      <c r="S565" s="182"/>
      <c r="T565" s="183"/>
      <c r="AT565" s="179" t="s">
        <v>133</v>
      </c>
      <c r="AU565" s="179" t="s">
        <v>82</v>
      </c>
      <c r="AV565" s="176" t="s">
        <v>80</v>
      </c>
      <c r="AW565" s="176" t="s">
        <v>29</v>
      </c>
      <c r="AX565" s="176" t="s">
        <v>72</v>
      </c>
      <c r="AY565" s="179" t="s">
        <v>124</v>
      </c>
    </row>
    <row r="566" s="184" customFormat="true" ht="12.8" hidden="false" customHeight="false" outlineLevel="0" collapsed="false">
      <c r="B566" s="185"/>
      <c r="D566" s="178" t="s">
        <v>133</v>
      </c>
      <c r="E566" s="186"/>
      <c r="F566" s="187" t="s">
        <v>686</v>
      </c>
      <c r="H566" s="188" t="n">
        <v>100.325</v>
      </c>
      <c r="L566" s="185"/>
      <c r="M566" s="189"/>
      <c r="N566" s="190"/>
      <c r="O566" s="190"/>
      <c r="P566" s="190"/>
      <c r="Q566" s="190"/>
      <c r="R566" s="190"/>
      <c r="S566" s="190"/>
      <c r="T566" s="191"/>
      <c r="AT566" s="186" t="s">
        <v>133</v>
      </c>
      <c r="AU566" s="186" t="s">
        <v>82</v>
      </c>
      <c r="AV566" s="184" t="s">
        <v>82</v>
      </c>
      <c r="AW566" s="184" t="s">
        <v>29</v>
      </c>
      <c r="AX566" s="184" t="s">
        <v>72</v>
      </c>
      <c r="AY566" s="186" t="s">
        <v>124</v>
      </c>
    </row>
    <row r="567" s="215" customFormat="true" ht="12.8" hidden="false" customHeight="false" outlineLevel="0" collapsed="false">
      <c r="B567" s="216"/>
      <c r="D567" s="178" t="s">
        <v>133</v>
      </c>
      <c r="E567" s="217"/>
      <c r="F567" s="218" t="s">
        <v>392</v>
      </c>
      <c r="H567" s="219" t="n">
        <v>100.325</v>
      </c>
      <c r="L567" s="216"/>
      <c r="M567" s="220"/>
      <c r="N567" s="221"/>
      <c r="O567" s="221"/>
      <c r="P567" s="221"/>
      <c r="Q567" s="221"/>
      <c r="R567" s="221"/>
      <c r="S567" s="221"/>
      <c r="T567" s="222"/>
      <c r="AT567" s="217" t="s">
        <v>133</v>
      </c>
      <c r="AU567" s="217" t="s">
        <v>82</v>
      </c>
      <c r="AV567" s="215" t="s">
        <v>142</v>
      </c>
      <c r="AW567" s="215" t="s">
        <v>29</v>
      </c>
      <c r="AX567" s="215" t="s">
        <v>72</v>
      </c>
      <c r="AY567" s="217" t="s">
        <v>124</v>
      </c>
    </row>
    <row r="568" s="176" customFormat="true" ht="12.8" hidden="false" customHeight="false" outlineLevel="0" collapsed="false">
      <c r="B568" s="177"/>
      <c r="D568" s="178" t="s">
        <v>133</v>
      </c>
      <c r="E568" s="179"/>
      <c r="F568" s="180" t="s">
        <v>687</v>
      </c>
      <c r="H568" s="179"/>
      <c r="L568" s="177"/>
      <c r="M568" s="181"/>
      <c r="N568" s="182"/>
      <c r="O568" s="182"/>
      <c r="P568" s="182"/>
      <c r="Q568" s="182"/>
      <c r="R568" s="182"/>
      <c r="S568" s="182"/>
      <c r="T568" s="183"/>
      <c r="AT568" s="179" t="s">
        <v>133</v>
      </c>
      <c r="AU568" s="179" t="s">
        <v>82</v>
      </c>
      <c r="AV568" s="176" t="s">
        <v>80</v>
      </c>
      <c r="AW568" s="176" t="s">
        <v>29</v>
      </c>
      <c r="AX568" s="176" t="s">
        <v>72</v>
      </c>
      <c r="AY568" s="179" t="s">
        <v>124</v>
      </c>
    </row>
    <row r="569" s="184" customFormat="true" ht="12.8" hidden="false" customHeight="false" outlineLevel="0" collapsed="false">
      <c r="B569" s="185"/>
      <c r="D569" s="178" t="s">
        <v>133</v>
      </c>
      <c r="E569" s="186"/>
      <c r="F569" s="187" t="s">
        <v>688</v>
      </c>
      <c r="H569" s="188" t="n">
        <v>-18.04</v>
      </c>
      <c r="L569" s="185"/>
      <c r="M569" s="189"/>
      <c r="N569" s="190"/>
      <c r="O569" s="190"/>
      <c r="P569" s="190"/>
      <c r="Q569" s="190"/>
      <c r="R569" s="190"/>
      <c r="S569" s="190"/>
      <c r="T569" s="191"/>
      <c r="AT569" s="186" t="s">
        <v>133</v>
      </c>
      <c r="AU569" s="186" t="s">
        <v>82</v>
      </c>
      <c r="AV569" s="184" t="s">
        <v>82</v>
      </c>
      <c r="AW569" s="184" t="s">
        <v>29</v>
      </c>
      <c r="AX569" s="184" t="s">
        <v>72</v>
      </c>
      <c r="AY569" s="186" t="s">
        <v>124</v>
      </c>
    </row>
    <row r="570" s="184" customFormat="true" ht="12.8" hidden="false" customHeight="false" outlineLevel="0" collapsed="false">
      <c r="B570" s="185"/>
      <c r="D570" s="178" t="s">
        <v>133</v>
      </c>
      <c r="E570" s="186"/>
      <c r="F570" s="187" t="s">
        <v>689</v>
      </c>
      <c r="H570" s="188" t="n">
        <v>-12.7</v>
      </c>
      <c r="L570" s="185"/>
      <c r="M570" s="189"/>
      <c r="N570" s="190"/>
      <c r="O570" s="190"/>
      <c r="P570" s="190"/>
      <c r="Q570" s="190"/>
      <c r="R570" s="190"/>
      <c r="S570" s="190"/>
      <c r="T570" s="191"/>
      <c r="AT570" s="186" t="s">
        <v>133</v>
      </c>
      <c r="AU570" s="186" t="s">
        <v>82</v>
      </c>
      <c r="AV570" s="184" t="s">
        <v>82</v>
      </c>
      <c r="AW570" s="184" t="s">
        <v>29</v>
      </c>
      <c r="AX570" s="184" t="s">
        <v>72</v>
      </c>
      <c r="AY570" s="186" t="s">
        <v>124</v>
      </c>
    </row>
    <row r="571" s="215" customFormat="true" ht="12.8" hidden="false" customHeight="false" outlineLevel="0" collapsed="false">
      <c r="B571" s="216"/>
      <c r="D571" s="178" t="s">
        <v>133</v>
      </c>
      <c r="E571" s="217"/>
      <c r="F571" s="218" t="s">
        <v>392</v>
      </c>
      <c r="H571" s="219" t="n">
        <v>-30.74</v>
      </c>
      <c r="L571" s="216"/>
      <c r="M571" s="220"/>
      <c r="N571" s="221"/>
      <c r="O571" s="221"/>
      <c r="P571" s="221"/>
      <c r="Q571" s="221"/>
      <c r="R571" s="221"/>
      <c r="S571" s="221"/>
      <c r="T571" s="222"/>
      <c r="AT571" s="217" t="s">
        <v>133</v>
      </c>
      <c r="AU571" s="217" t="s">
        <v>82</v>
      </c>
      <c r="AV571" s="215" t="s">
        <v>142</v>
      </c>
      <c r="AW571" s="215" t="s">
        <v>29</v>
      </c>
      <c r="AX571" s="215" t="s">
        <v>72</v>
      </c>
      <c r="AY571" s="217" t="s">
        <v>124</v>
      </c>
    </row>
    <row r="572" s="197" customFormat="true" ht="12.8" hidden="false" customHeight="false" outlineLevel="0" collapsed="false">
      <c r="B572" s="198"/>
      <c r="D572" s="178" t="s">
        <v>133</v>
      </c>
      <c r="E572" s="199"/>
      <c r="F572" s="200" t="s">
        <v>234</v>
      </c>
      <c r="H572" s="201" t="n">
        <v>192.222</v>
      </c>
      <c r="L572" s="198"/>
      <c r="M572" s="202"/>
      <c r="N572" s="203"/>
      <c r="O572" s="203"/>
      <c r="P572" s="203"/>
      <c r="Q572" s="203"/>
      <c r="R572" s="203"/>
      <c r="S572" s="203"/>
      <c r="T572" s="204"/>
      <c r="AT572" s="199" t="s">
        <v>133</v>
      </c>
      <c r="AU572" s="199" t="s">
        <v>82</v>
      </c>
      <c r="AV572" s="197" t="s">
        <v>131</v>
      </c>
      <c r="AW572" s="197" t="s">
        <v>29</v>
      </c>
      <c r="AX572" s="197" t="s">
        <v>80</v>
      </c>
      <c r="AY572" s="199" t="s">
        <v>124</v>
      </c>
    </row>
    <row r="573" s="22" customFormat="true" ht="21.75" hidden="false" customHeight="true" outlineLevel="0" collapsed="false">
      <c r="A573" s="17"/>
      <c r="B573" s="162"/>
      <c r="C573" s="163" t="s">
        <v>690</v>
      </c>
      <c r="D573" s="163" t="s">
        <v>127</v>
      </c>
      <c r="E573" s="164" t="s">
        <v>691</v>
      </c>
      <c r="F573" s="165" t="s">
        <v>692</v>
      </c>
      <c r="G573" s="166" t="s">
        <v>256</v>
      </c>
      <c r="H573" s="167" t="n">
        <v>44.816</v>
      </c>
      <c r="I573" s="168"/>
      <c r="J573" s="168" t="n">
        <f aca="false">ROUND(I573*H573,2)</f>
        <v>0</v>
      </c>
      <c r="K573" s="169"/>
      <c r="L573" s="18"/>
      <c r="M573" s="170"/>
      <c r="N573" s="171" t="s">
        <v>37</v>
      </c>
      <c r="O573" s="172" t="n">
        <v>0.377</v>
      </c>
      <c r="P573" s="172" t="n">
        <f aca="false">O573*H573</f>
        <v>16.895632</v>
      </c>
      <c r="Q573" s="172" t="n">
        <v>0.00533</v>
      </c>
      <c r="R573" s="172" t="n">
        <f aca="false">Q573*H573</f>
        <v>0.23886928</v>
      </c>
      <c r="S573" s="172" t="n">
        <v>0</v>
      </c>
      <c r="T573" s="173" t="n">
        <f aca="false">S573*H573</f>
        <v>0</v>
      </c>
      <c r="U573" s="17"/>
      <c r="V573" s="17"/>
      <c r="W573" s="17"/>
      <c r="X573" s="17"/>
      <c r="Y573" s="17"/>
      <c r="Z573" s="17"/>
      <c r="AA573" s="17"/>
      <c r="AB573" s="17"/>
      <c r="AC573" s="17"/>
      <c r="AD573" s="17"/>
      <c r="AE573" s="17"/>
      <c r="AR573" s="174" t="s">
        <v>131</v>
      </c>
      <c r="AT573" s="174" t="s">
        <v>127</v>
      </c>
      <c r="AU573" s="174" t="s">
        <v>82</v>
      </c>
      <c r="AY573" s="3" t="s">
        <v>124</v>
      </c>
      <c r="BE573" s="175" t="n">
        <f aca="false">IF(N573="základní",J573,0)</f>
        <v>0</v>
      </c>
      <c r="BF573" s="175" t="n">
        <f aca="false">IF(N573="snížená",J573,0)</f>
        <v>0</v>
      </c>
      <c r="BG573" s="175" t="n">
        <f aca="false">IF(N573="zákl. přenesená",J573,0)</f>
        <v>0</v>
      </c>
      <c r="BH573" s="175" t="n">
        <f aca="false">IF(N573="sníž. přenesená",J573,0)</f>
        <v>0</v>
      </c>
      <c r="BI573" s="175" t="n">
        <f aca="false">IF(N573="nulová",J573,0)</f>
        <v>0</v>
      </c>
      <c r="BJ573" s="3" t="s">
        <v>80</v>
      </c>
      <c r="BK573" s="175" t="n">
        <f aca="false">ROUND(I573*H573,2)</f>
        <v>0</v>
      </c>
      <c r="BL573" s="3" t="s">
        <v>131</v>
      </c>
      <c r="BM573" s="174" t="s">
        <v>693</v>
      </c>
    </row>
    <row r="574" s="176" customFormat="true" ht="12.8" hidden="false" customHeight="false" outlineLevel="0" collapsed="false">
      <c r="B574" s="177"/>
      <c r="D574" s="178" t="s">
        <v>133</v>
      </c>
      <c r="E574" s="179"/>
      <c r="F574" s="180" t="s">
        <v>681</v>
      </c>
      <c r="H574" s="179"/>
      <c r="L574" s="177"/>
      <c r="M574" s="181"/>
      <c r="N574" s="182"/>
      <c r="O574" s="182"/>
      <c r="P574" s="182"/>
      <c r="Q574" s="182"/>
      <c r="R574" s="182"/>
      <c r="S574" s="182"/>
      <c r="T574" s="183"/>
      <c r="AT574" s="179" t="s">
        <v>133</v>
      </c>
      <c r="AU574" s="179" t="s">
        <v>82</v>
      </c>
      <c r="AV574" s="176" t="s">
        <v>80</v>
      </c>
      <c r="AW574" s="176" t="s">
        <v>29</v>
      </c>
      <c r="AX574" s="176" t="s">
        <v>72</v>
      </c>
      <c r="AY574" s="179" t="s">
        <v>124</v>
      </c>
    </row>
    <row r="575" s="176" customFormat="true" ht="12.8" hidden="false" customHeight="false" outlineLevel="0" collapsed="false">
      <c r="B575" s="177"/>
      <c r="D575" s="178" t="s">
        <v>133</v>
      </c>
      <c r="E575" s="179"/>
      <c r="F575" s="180" t="s">
        <v>694</v>
      </c>
      <c r="H575" s="179"/>
      <c r="L575" s="177"/>
      <c r="M575" s="181"/>
      <c r="N575" s="182"/>
      <c r="O575" s="182"/>
      <c r="P575" s="182"/>
      <c r="Q575" s="182"/>
      <c r="R575" s="182"/>
      <c r="S575" s="182"/>
      <c r="T575" s="183"/>
      <c r="AT575" s="179" t="s">
        <v>133</v>
      </c>
      <c r="AU575" s="179" t="s">
        <v>82</v>
      </c>
      <c r="AV575" s="176" t="s">
        <v>80</v>
      </c>
      <c r="AW575" s="176" t="s">
        <v>29</v>
      </c>
      <c r="AX575" s="176" t="s">
        <v>72</v>
      </c>
      <c r="AY575" s="179" t="s">
        <v>124</v>
      </c>
    </row>
    <row r="576" s="184" customFormat="true" ht="12.8" hidden="false" customHeight="false" outlineLevel="0" collapsed="false">
      <c r="B576" s="185"/>
      <c r="D576" s="178" t="s">
        <v>133</v>
      </c>
      <c r="E576" s="186"/>
      <c r="F576" s="187" t="s">
        <v>695</v>
      </c>
      <c r="H576" s="188" t="n">
        <v>33.79</v>
      </c>
      <c r="L576" s="185"/>
      <c r="M576" s="189"/>
      <c r="N576" s="190"/>
      <c r="O576" s="190"/>
      <c r="P576" s="190"/>
      <c r="Q576" s="190"/>
      <c r="R576" s="190"/>
      <c r="S576" s="190"/>
      <c r="T576" s="191"/>
      <c r="AT576" s="186" t="s">
        <v>133</v>
      </c>
      <c r="AU576" s="186" t="s">
        <v>82</v>
      </c>
      <c r="AV576" s="184" t="s">
        <v>82</v>
      </c>
      <c r="AW576" s="184" t="s">
        <v>29</v>
      </c>
      <c r="AX576" s="184" t="s">
        <v>72</v>
      </c>
      <c r="AY576" s="186" t="s">
        <v>124</v>
      </c>
    </row>
    <row r="577" s="176" customFormat="true" ht="12.8" hidden="false" customHeight="false" outlineLevel="0" collapsed="false">
      <c r="B577" s="177"/>
      <c r="D577" s="178" t="s">
        <v>133</v>
      </c>
      <c r="E577" s="179"/>
      <c r="F577" s="180" t="s">
        <v>696</v>
      </c>
      <c r="H577" s="179"/>
      <c r="L577" s="177"/>
      <c r="M577" s="181"/>
      <c r="N577" s="182"/>
      <c r="O577" s="182"/>
      <c r="P577" s="182"/>
      <c r="Q577" s="182"/>
      <c r="R577" s="182"/>
      <c r="S577" s="182"/>
      <c r="T577" s="183"/>
      <c r="AT577" s="179" t="s">
        <v>133</v>
      </c>
      <c r="AU577" s="179" t="s">
        <v>82</v>
      </c>
      <c r="AV577" s="176" t="s">
        <v>80</v>
      </c>
      <c r="AW577" s="176" t="s">
        <v>29</v>
      </c>
      <c r="AX577" s="176" t="s">
        <v>72</v>
      </c>
      <c r="AY577" s="179" t="s">
        <v>124</v>
      </c>
    </row>
    <row r="578" s="184" customFormat="true" ht="12.8" hidden="false" customHeight="false" outlineLevel="0" collapsed="false">
      <c r="B578" s="185"/>
      <c r="D578" s="178" t="s">
        <v>133</v>
      </c>
      <c r="E578" s="186"/>
      <c r="F578" s="187" t="s">
        <v>697</v>
      </c>
      <c r="H578" s="188" t="n">
        <v>5.825</v>
      </c>
      <c r="L578" s="185"/>
      <c r="M578" s="189"/>
      <c r="N578" s="190"/>
      <c r="O578" s="190"/>
      <c r="P578" s="190"/>
      <c r="Q578" s="190"/>
      <c r="R578" s="190"/>
      <c r="S578" s="190"/>
      <c r="T578" s="191"/>
      <c r="AT578" s="186" t="s">
        <v>133</v>
      </c>
      <c r="AU578" s="186" t="s">
        <v>82</v>
      </c>
      <c r="AV578" s="184" t="s">
        <v>82</v>
      </c>
      <c r="AW578" s="184" t="s">
        <v>29</v>
      </c>
      <c r="AX578" s="184" t="s">
        <v>72</v>
      </c>
      <c r="AY578" s="186" t="s">
        <v>124</v>
      </c>
    </row>
    <row r="579" s="215" customFormat="true" ht="12.8" hidden="false" customHeight="false" outlineLevel="0" collapsed="false">
      <c r="B579" s="216"/>
      <c r="D579" s="178" t="s">
        <v>133</v>
      </c>
      <c r="E579" s="217"/>
      <c r="F579" s="218" t="s">
        <v>392</v>
      </c>
      <c r="H579" s="219" t="n">
        <v>39.615</v>
      </c>
      <c r="L579" s="216"/>
      <c r="M579" s="220"/>
      <c r="N579" s="221"/>
      <c r="O579" s="221"/>
      <c r="P579" s="221"/>
      <c r="Q579" s="221"/>
      <c r="R579" s="221"/>
      <c r="S579" s="221"/>
      <c r="T579" s="222"/>
      <c r="AT579" s="217" t="s">
        <v>133</v>
      </c>
      <c r="AU579" s="217" t="s">
        <v>82</v>
      </c>
      <c r="AV579" s="215" t="s">
        <v>142</v>
      </c>
      <c r="AW579" s="215" t="s">
        <v>29</v>
      </c>
      <c r="AX579" s="215" t="s">
        <v>72</v>
      </c>
      <c r="AY579" s="217" t="s">
        <v>124</v>
      </c>
    </row>
    <row r="580" s="176" customFormat="true" ht="12.8" hidden="false" customHeight="false" outlineLevel="0" collapsed="false">
      <c r="B580" s="177"/>
      <c r="D580" s="178" t="s">
        <v>133</v>
      </c>
      <c r="E580" s="179"/>
      <c r="F580" s="180" t="s">
        <v>683</v>
      </c>
      <c r="H580" s="179"/>
      <c r="L580" s="177"/>
      <c r="M580" s="181"/>
      <c r="N580" s="182"/>
      <c r="O580" s="182"/>
      <c r="P580" s="182"/>
      <c r="Q580" s="182"/>
      <c r="R580" s="182"/>
      <c r="S580" s="182"/>
      <c r="T580" s="183"/>
      <c r="AT580" s="179" t="s">
        <v>133</v>
      </c>
      <c r="AU580" s="179" t="s">
        <v>82</v>
      </c>
      <c r="AV580" s="176" t="s">
        <v>80</v>
      </c>
      <c r="AW580" s="176" t="s">
        <v>29</v>
      </c>
      <c r="AX580" s="176" t="s">
        <v>72</v>
      </c>
      <c r="AY580" s="179" t="s">
        <v>124</v>
      </c>
    </row>
    <row r="581" s="176" customFormat="true" ht="12.8" hidden="false" customHeight="false" outlineLevel="0" collapsed="false">
      <c r="B581" s="177"/>
      <c r="D581" s="178" t="s">
        <v>133</v>
      </c>
      <c r="E581" s="179"/>
      <c r="F581" s="180" t="s">
        <v>694</v>
      </c>
      <c r="H581" s="179"/>
      <c r="L581" s="177"/>
      <c r="M581" s="181"/>
      <c r="N581" s="182"/>
      <c r="O581" s="182"/>
      <c r="P581" s="182"/>
      <c r="Q581" s="182"/>
      <c r="R581" s="182"/>
      <c r="S581" s="182"/>
      <c r="T581" s="183"/>
      <c r="AT581" s="179" t="s">
        <v>133</v>
      </c>
      <c r="AU581" s="179" t="s">
        <v>82</v>
      </c>
      <c r="AV581" s="176" t="s">
        <v>80</v>
      </c>
      <c r="AW581" s="176" t="s">
        <v>29</v>
      </c>
      <c r="AX581" s="176" t="s">
        <v>72</v>
      </c>
      <c r="AY581" s="179" t="s">
        <v>124</v>
      </c>
    </row>
    <row r="582" s="184" customFormat="true" ht="12.8" hidden="false" customHeight="false" outlineLevel="0" collapsed="false">
      <c r="B582" s="185"/>
      <c r="D582" s="178" t="s">
        <v>133</v>
      </c>
      <c r="E582" s="186"/>
      <c r="F582" s="187" t="s">
        <v>698</v>
      </c>
      <c r="H582" s="188" t="n">
        <v>3.698</v>
      </c>
      <c r="L582" s="185"/>
      <c r="M582" s="189"/>
      <c r="N582" s="190"/>
      <c r="O582" s="190"/>
      <c r="P582" s="190"/>
      <c r="Q582" s="190"/>
      <c r="R582" s="190"/>
      <c r="S582" s="190"/>
      <c r="T582" s="191"/>
      <c r="AT582" s="186" t="s">
        <v>133</v>
      </c>
      <c r="AU582" s="186" t="s">
        <v>82</v>
      </c>
      <c r="AV582" s="184" t="s">
        <v>82</v>
      </c>
      <c r="AW582" s="184" t="s">
        <v>29</v>
      </c>
      <c r="AX582" s="184" t="s">
        <v>72</v>
      </c>
      <c r="AY582" s="186" t="s">
        <v>124</v>
      </c>
    </row>
    <row r="583" s="176" customFormat="true" ht="12.8" hidden="false" customHeight="false" outlineLevel="0" collapsed="false">
      <c r="B583" s="177"/>
      <c r="D583" s="178" t="s">
        <v>133</v>
      </c>
      <c r="E583" s="179"/>
      <c r="F583" s="180" t="s">
        <v>696</v>
      </c>
      <c r="H583" s="179"/>
      <c r="L583" s="177"/>
      <c r="M583" s="181"/>
      <c r="N583" s="182"/>
      <c r="O583" s="182"/>
      <c r="P583" s="182"/>
      <c r="Q583" s="182"/>
      <c r="R583" s="182"/>
      <c r="S583" s="182"/>
      <c r="T583" s="183"/>
      <c r="AT583" s="179" t="s">
        <v>133</v>
      </c>
      <c r="AU583" s="179" t="s">
        <v>82</v>
      </c>
      <c r="AV583" s="176" t="s">
        <v>80</v>
      </c>
      <c r="AW583" s="176" t="s">
        <v>29</v>
      </c>
      <c r="AX583" s="176" t="s">
        <v>72</v>
      </c>
      <c r="AY583" s="179" t="s">
        <v>124</v>
      </c>
    </row>
    <row r="584" s="184" customFormat="true" ht="12.8" hidden="false" customHeight="false" outlineLevel="0" collapsed="false">
      <c r="B584" s="185"/>
      <c r="D584" s="178" t="s">
        <v>133</v>
      </c>
      <c r="E584" s="186"/>
      <c r="F584" s="187" t="s">
        <v>699</v>
      </c>
      <c r="H584" s="188" t="n">
        <v>1.503</v>
      </c>
      <c r="L584" s="185"/>
      <c r="M584" s="189"/>
      <c r="N584" s="190"/>
      <c r="O584" s="190"/>
      <c r="P584" s="190"/>
      <c r="Q584" s="190"/>
      <c r="R584" s="190"/>
      <c r="S584" s="190"/>
      <c r="T584" s="191"/>
      <c r="AT584" s="186" t="s">
        <v>133</v>
      </c>
      <c r="AU584" s="186" t="s">
        <v>82</v>
      </c>
      <c r="AV584" s="184" t="s">
        <v>82</v>
      </c>
      <c r="AW584" s="184" t="s">
        <v>29</v>
      </c>
      <c r="AX584" s="184" t="s">
        <v>72</v>
      </c>
      <c r="AY584" s="186" t="s">
        <v>124</v>
      </c>
    </row>
    <row r="585" s="215" customFormat="true" ht="12.8" hidden="false" customHeight="false" outlineLevel="0" collapsed="false">
      <c r="B585" s="216"/>
      <c r="D585" s="178" t="s">
        <v>133</v>
      </c>
      <c r="E585" s="217"/>
      <c r="F585" s="218" t="s">
        <v>392</v>
      </c>
      <c r="H585" s="219" t="n">
        <v>5.201</v>
      </c>
      <c r="L585" s="216"/>
      <c r="M585" s="220"/>
      <c r="N585" s="221"/>
      <c r="O585" s="221"/>
      <c r="P585" s="221"/>
      <c r="Q585" s="221"/>
      <c r="R585" s="221"/>
      <c r="S585" s="221"/>
      <c r="T585" s="222"/>
      <c r="AT585" s="217" t="s">
        <v>133</v>
      </c>
      <c r="AU585" s="217" t="s">
        <v>82</v>
      </c>
      <c r="AV585" s="215" t="s">
        <v>142</v>
      </c>
      <c r="AW585" s="215" t="s">
        <v>29</v>
      </c>
      <c r="AX585" s="215" t="s">
        <v>72</v>
      </c>
      <c r="AY585" s="217" t="s">
        <v>124</v>
      </c>
    </row>
    <row r="586" s="197" customFormat="true" ht="12.8" hidden="false" customHeight="false" outlineLevel="0" collapsed="false">
      <c r="B586" s="198"/>
      <c r="D586" s="178" t="s">
        <v>133</v>
      </c>
      <c r="E586" s="199"/>
      <c r="F586" s="200" t="s">
        <v>234</v>
      </c>
      <c r="H586" s="201" t="n">
        <v>44.816</v>
      </c>
      <c r="L586" s="198"/>
      <c r="M586" s="202"/>
      <c r="N586" s="203"/>
      <c r="O586" s="203"/>
      <c r="P586" s="203"/>
      <c r="Q586" s="203"/>
      <c r="R586" s="203"/>
      <c r="S586" s="203"/>
      <c r="T586" s="204"/>
      <c r="AT586" s="199" t="s">
        <v>133</v>
      </c>
      <c r="AU586" s="199" t="s">
        <v>82</v>
      </c>
      <c r="AV586" s="197" t="s">
        <v>131</v>
      </c>
      <c r="AW586" s="197" t="s">
        <v>29</v>
      </c>
      <c r="AX586" s="197" t="s">
        <v>80</v>
      </c>
      <c r="AY586" s="199" t="s">
        <v>124</v>
      </c>
    </row>
    <row r="587" s="22" customFormat="true" ht="21.75" hidden="false" customHeight="true" outlineLevel="0" collapsed="false">
      <c r="A587" s="17"/>
      <c r="B587" s="162"/>
      <c r="C587" s="163" t="s">
        <v>700</v>
      </c>
      <c r="D587" s="163" t="s">
        <v>127</v>
      </c>
      <c r="E587" s="164" t="s">
        <v>701</v>
      </c>
      <c r="F587" s="165" t="s">
        <v>702</v>
      </c>
      <c r="G587" s="166" t="s">
        <v>256</v>
      </c>
      <c r="H587" s="167" t="n">
        <v>44.816</v>
      </c>
      <c r="I587" s="168"/>
      <c r="J587" s="168" t="n">
        <f aca="false">ROUND(I587*H587,2)</f>
        <v>0</v>
      </c>
      <c r="K587" s="169"/>
      <c r="L587" s="18"/>
      <c r="M587" s="170"/>
      <c r="N587" s="171" t="s">
        <v>37</v>
      </c>
      <c r="O587" s="172" t="n">
        <v>0.225</v>
      </c>
      <c r="P587" s="172" t="n">
        <f aca="false">O587*H587</f>
        <v>10.0836</v>
      </c>
      <c r="Q587" s="172" t="n">
        <v>0</v>
      </c>
      <c r="R587" s="172" t="n">
        <f aca="false">Q587*H587</f>
        <v>0</v>
      </c>
      <c r="S587" s="172" t="n">
        <v>0</v>
      </c>
      <c r="T587" s="173" t="n">
        <f aca="false">S587*H587</f>
        <v>0</v>
      </c>
      <c r="U587" s="17"/>
      <c r="V587" s="17"/>
      <c r="W587" s="17"/>
      <c r="X587" s="17"/>
      <c r="Y587" s="17"/>
      <c r="Z587" s="17"/>
      <c r="AA587" s="17"/>
      <c r="AB587" s="17"/>
      <c r="AC587" s="17"/>
      <c r="AD587" s="17"/>
      <c r="AE587" s="17"/>
      <c r="AR587" s="174" t="s">
        <v>131</v>
      </c>
      <c r="AT587" s="174" t="s">
        <v>127</v>
      </c>
      <c r="AU587" s="174" t="s">
        <v>82</v>
      </c>
      <c r="AY587" s="3" t="s">
        <v>124</v>
      </c>
      <c r="BE587" s="175" t="n">
        <f aca="false">IF(N587="základní",J587,0)</f>
        <v>0</v>
      </c>
      <c r="BF587" s="175" t="n">
        <f aca="false">IF(N587="snížená",J587,0)</f>
        <v>0</v>
      </c>
      <c r="BG587" s="175" t="n">
        <f aca="false">IF(N587="zákl. přenesená",J587,0)</f>
        <v>0</v>
      </c>
      <c r="BH587" s="175" t="n">
        <f aca="false">IF(N587="sníž. přenesená",J587,0)</f>
        <v>0</v>
      </c>
      <c r="BI587" s="175" t="n">
        <f aca="false">IF(N587="nulová",J587,0)</f>
        <v>0</v>
      </c>
      <c r="BJ587" s="3" t="s">
        <v>80</v>
      </c>
      <c r="BK587" s="175" t="n">
        <f aca="false">ROUND(I587*H587,2)</f>
        <v>0</v>
      </c>
      <c r="BL587" s="3" t="s">
        <v>131</v>
      </c>
      <c r="BM587" s="174" t="s">
        <v>703</v>
      </c>
    </row>
    <row r="588" s="22" customFormat="true" ht="21.75" hidden="false" customHeight="true" outlineLevel="0" collapsed="false">
      <c r="A588" s="17"/>
      <c r="B588" s="162"/>
      <c r="C588" s="163" t="s">
        <v>704</v>
      </c>
      <c r="D588" s="163" t="s">
        <v>127</v>
      </c>
      <c r="E588" s="164" t="s">
        <v>705</v>
      </c>
      <c r="F588" s="165" t="s">
        <v>706</v>
      </c>
      <c r="G588" s="166" t="s">
        <v>256</v>
      </c>
      <c r="H588" s="167" t="n">
        <v>723.604</v>
      </c>
      <c r="I588" s="168"/>
      <c r="J588" s="168" t="n">
        <f aca="false">ROUND(I588*H588,2)</f>
        <v>0</v>
      </c>
      <c r="K588" s="169"/>
      <c r="L588" s="18"/>
      <c r="M588" s="170"/>
      <c r="N588" s="171" t="s">
        <v>37</v>
      </c>
      <c r="O588" s="172" t="n">
        <v>0.449</v>
      </c>
      <c r="P588" s="172" t="n">
        <f aca="false">O588*H588</f>
        <v>324.898196</v>
      </c>
      <c r="Q588" s="172" t="n">
        <v>0.00552</v>
      </c>
      <c r="R588" s="172" t="n">
        <f aca="false">Q588*H588</f>
        <v>3.99429408</v>
      </c>
      <c r="S588" s="172" t="n">
        <v>0</v>
      </c>
      <c r="T588" s="173" t="n">
        <f aca="false">S588*H588</f>
        <v>0</v>
      </c>
      <c r="U588" s="17"/>
      <c r="V588" s="17"/>
      <c r="W588" s="17"/>
      <c r="X588" s="17"/>
      <c r="Y588" s="17"/>
      <c r="Z588" s="17"/>
      <c r="AA588" s="17"/>
      <c r="AB588" s="17"/>
      <c r="AC588" s="17"/>
      <c r="AD588" s="17"/>
      <c r="AE588" s="17"/>
      <c r="AR588" s="174" t="s">
        <v>131</v>
      </c>
      <c r="AT588" s="174" t="s">
        <v>127</v>
      </c>
      <c r="AU588" s="174" t="s">
        <v>82</v>
      </c>
      <c r="AY588" s="3" t="s">
        <v>124</v>
      </c>
      <c r="BE588" s="175" t="n">
        <f aca="false">IF(N588="základní",J588,0)</f>
        <v>0</v>
      </c>
      <c r="BF588" s="175" t="n">
        <f aca="false">IF(N588="snížená",J588,0)</f>
        <v>0</v>
      </c>
      <c r="BG588" s="175" t="n">
        <f aca="false">IF(N588="zákl. přenesená",J588,0)</f>
        <v>0</v>
      </c>
      <c r="BH588" s="175" t="n">
        <f aca="false">IF(N588="sníž. přenesená",J588,0)</f>
        <v>0</v>
      </c>
      <c r="BI588" s="175" t="n">
        <f aca="false">IF(N588="nulová",J588,0)</f>
        <v>0</v>
      </c>
      <c r="BJ588" s="3" t="s">
        <v>80</v>
      </c>
      <c r="BK588" s="175" t="n">
        <f aca="false">ROUND(I588*H588,2)</f>
        <v>0</v>
      </c>
      <c r="BL588" s="3" t="s">
        <v>131</v>
      </c>
      <c r="BM588" s="174" t="s">
        <v>707</v>
      </c>
    </row>
    <row r="589" s="176" customFormat="true" ht="12.8" hidden="false" customHeight="false" outlineLevel="0" collapsed="false">
      <c r="B589" s="177"/>
      <c r="D589" s="178" t="s">
        <v>133</v>
      </c>
      <c r="E589" s="179"/>
      <c r="F589" s="180" t="s">
        <v>677</v>
      </c>
      <c r="H589" s="179"/>
      <c r="L589" s="177"/>
      <c r="M589" s="181"/>
      <c r="N589" s="182"/>
      <c r="O589" s="182"/>
      <c r="P589" s="182"/>
      <c r="Q589" s="182"/>
      <c r="R589" s="182"/>
      <c r="S589" s="182"/>
      <c r="T589" s="183"/>
      <c r="AT589" s="179" t="s">
        <v>133</v>
      </c>
      <c r="AU589" s="179" t="s">
        <v>82</v>
      </c>
      <c r="AV589" s="176" t="s">
        <v>80</v>
      </c>
      <c r="AW589" s="176" t="s">
        <v>29</v>
      </c>
      <c r="AX589" s="176" t="s">
        <v>72</v>
      </c>
      <c r="AY589" s="179" t="s">
        <v>124</v>
      </c>
    </row>
    <row r="590" s="176" customFormat="true" ht="12.8" hidden="false" customHeight="false" outlineLevel="0" collapsed="false">
      <c r="B590" s="177"/>
      <c r="D590" s="178" t="s">
        <v>133</v>
      </c>
      <c r="E590" s="179"/>
      <c r="F590" s="180" t="s">
        <v>694</v>
      </c>
      <c r="H590" s="179"/>
      <c r="L590" s="177"/>
      <c r="M590" s="181"/>
      <c r="N590" s="182"/>
      <c r="O590" s="182"/>
      <c r="P590" s="182"/>
      <c r="Q590" s="182"/>
      <c r="R590" s="182"/>
      <c r="S590" s="182"/>
      <c r="T590" s="183"/>
      <c r="AT590" s="179" t="s">
        <v>133</v>
      </c>
      <c r="AU590" s="179" t="s">
        <v>82</v>
      </c>
      <c r="AV590" s="176" t="s">
        <v>80</v>
      </c>
      <c r="AW590" s="176" t="s">
        <v>29</v>
      </c>
      <c r="AX590" s="176" t="s">
        <v>72</v>
      </c>
      <c r="AY590" s="179" t="s">
        <v>124</v>
      </c>
    </row>
    <row r="591" s="184" customFormat="true" ht="12.8" hidden="false" customHeight="false" outlineLevel="0" collapsed="false">
      <c r="B591" s="185"/>
      <c r="D591" s="178" t="s">
        <v>133</v>
      </c>
      <c r="E591" s="186"/>
      <c r="F591" s="187" t="s">
        <v>708</v>
      </c>
      <c r="H591" s="188" t="n">
        <v>315.785</v>
      </c>
      <c r="L591" s="185"/>
      <c r="M591" s="189"/>
      <c r="N591" s="190"/>
      <c r="O591" s="190"/>
      <c r="P591" s="190"/>
      <c r="Q591" s="190"/>
      <c r="R591" s="190"/>
      <c r="S591" s="190"/>
      <c r="T591" s="191"/>
      <c r="AT591" s="186" t="s">
        <v>133</v>
      </c>
      <c r="AU591" s="186" t="s">
        <v>82</v>
      </c>
      <c r="AV591" s="184" t="s">
        <v>82</v>
      </c>
      <c r="AW591" s="184" t="s">
        <v>29</v>
      </c>
      <c r="AX591" s="184" t="s">
        <v>72</v>
      </c>
      <c r="AY591" s="186" t="s">
        <v>124</v>
      </c>
    </row>
    <row r="592" s="176" customFormat="true" ht="12.8" hidden="false" customHeight="false" outlineLevel="0" collapsed="false">
      <c r="B592" s="177"/>
      <c r="D592" s="178" t="s">
        <v>133</v>
      </c>
      <c r="E592" s="179"/>
      <c r="F592" s="180" t="s">
        <v>696</v>
      </c>
      <c r="H592" s="179"/>
      <c r="L592" s="177"/>
      <c r="M592" s="181"/>
      <c r="N592" s="182"/>
      <c r="O592" s="182"/>
      <c r="P592" s="182"/>
      <c r="Q592" s="182"/>
      <c r="R592" s="182"/>
      <c r="S592" s="182"/>
      <c r="T592" s="183"/>
      <c r="AT592" s="179" t="s">
        <v>133</v>
      </c>
      <c r="AU592" s="179" t="s">
        <v>82</v>
      </c>
      <c r="AV592" s="176" t="s">
        <v>80</v>
      </c>
      <c r="AW592" s="176" t="s">
        <v>29</v>
      </c>
      <c r="AX592" s="176" t="s">
        <v>72</v>
      </c>
      <c r="AY592" s="179" t="s">
        <v>124</v>
      </c>
    </row>
    <row r="593" s="184" customFormat="true" ht="12.8" hidden="false" customHeight="false" outlineLevel="0" collapsed="false">
      <c r="B593" s="185"/>
      <c r="D593" s="178" t="s">
        <v>133</v>
      </c>
      <c r="E593" s="186"/>
      <c r="F593" s="187" t="s">
        <v>709</v>
      </c>
      <c r="H593" s="188" t="n">
        <v>25.52</v>
      </c>
      <c r="L593" s="185"/>
      <c r="M593" s="189"/>
      <c r="N593" s="190"/>
      <c r="O593" s="190"/>
      <c r="P593" s="190"/>
      <c r="Q593" s="190"/>
      <c r="R593" s="190"/>
      <c r="S593" s="190"/>
      <c r="T593" s="191"/>
      <c r="AT593" s="186" t="s">
        <v>133</v>
      </c>
      <c r="AU593" s="186" t="s">
        <v>82</v>
      </c>
      <c r="AV593" s="184" t="s">
        <v>82</v>
      </c>
      <c r="AW593" s="184" t="s">
        <v>29</v>
      </c>
      <c r="AX593" s="184" t="s">
        <v>72</v>
      </c>
      <c r="AY593" s="186" t="s">
        <v>124</v>
      </c>
    </row>
    <row r="594" s="184" customFormat="true" ht="12.8" hidden="false" customHeight="false" outlineLevel="0" collapsed="false">
      <c r="B594" s="185"/>
      <c r="D594" s="178" t="s">
        <v>133</v>
      </c>
      <c r="E594" s="186"/>
      <c r="F594" s="187" t="s">
        <v>710</v>
      </c>
      <c r="H594" s="188" t="n">
        <v>18.584</v>
      </c>
      <c r="L594" s="185"/>
      <c r="M594" s="189"/>
      <c r="N594" s="190"/>
      <c r="O594" s="190"/>
      <c r="P594" s="190"/>
      <c r="Q594" s="190"/>
      <c r="R594" s="190"/>
      <c r="S594" s="190"/>
      <c r="T594" s="191"/>
      <c r="AT594" s="186" t="s">
        <v>133</v>
      </c>
      <c r="AU594" s="186" t="s">
        <v>82</v>
      </c>
      <c r="AV594" s="184" t="s">
        <v>82</v>
      </c>
      <c r="AW594" s="184" t="s">
        <v>29</v>
      </c>
      <c r="AX594" s="184" t="s">
        <v>72</v>
      </c>
      <c r="AY594" s="186" t="s">
        <v>124</v>
      </c>
    </row>
    <row r="595" s="176" customFormat="true" ht="12.8" hidden="false" customHeight="false" outlineLevel="0" collapsed="false">
      <c r="B595" s="177"/>
      <c r="D595" s="178" t="s">
        <v>133</v>
      </c>
      <c r="E595" s="179"/>
      <c r="F595" s="180" t="s">
        <v>685</v>
      </c>
      <c r="H595" s="179"/>
      <c r="L595" s="177"/>
      <c r="M595" s="181"/>
      <c r="N595" s="182"/>
      <c r="O595" s="182"/>
      <c r="P595" s="182"/>
      <c r="Q595" s="182"/>
      <c r="R595" s="182"/>
      <c r="S595" s="182"/>
      <c r="T595" s="183"/>
      <c r="AT595" s="179" t="s">
        <v>133</v>
      </c>
      <c r="AU595" s="179" t="s">
        <v>82</v>
      </c>
      <c r="AV595" s="176" t="s">
        <v>80</v>
      </c>
      <c r="AW595" s="176" t="s">
        <v>29</v>
      </c>
      <c r="AX595" s="176" t="s">
        <v>72</v>
      </c>
      <c r="AY595" s="179" t="s">
        <v>124</v>
      </c>
    </row>
    <row r="596" s="176" customFormat="true" ht="12.8" hidden="false" customHeight="false" outlineLevel="0" collapsed="false">
      <c r="B596" s="177"/>
      <c r="D596" s="178" t="s">
        <v>133</v>
      </c>
      <c r="E596" s="179"/>
      <c r="F596" s="180" t="s">
        <v>694</v>
      </c>
      <c r="H596" s="179"/>
      <c r="L596" s="177"/>
      <c r="M596" s="181"/>
      <c r="N596" s="182"/>
      <c r="O596" s="182"/>
      <c r="P596" s="182"/>
      <c r="Q596" s="182"/>
      <c r="R596" s="182"/>
      <c r="S596" s="182"/>
      <c r="T596" s="183"/>
      <c r="AT596" s="179" t="s">
        <v>133</v>
      </c>
      <c r="AU596" s="179" t="s">
        <v>82</v>
      </c>
      <c r="AV596" s="176" t="s">
        <v>80</v>
      </c>
      <c r="AW596" s="176" t="s">
        <v>29</v>
      </c>
      <c r="AX596" s="176" t="s">
        <v>72</v>
      </c>
      <c r="AY596" s="179" t="s">
        <v>124</v>
      </c>
    </row>
    <row r="597" s="184" customFormat="true" ht="12.8" hidden="false" customHeight="false" outlineLevel="0" collapsed="false">
      <c r="B597" s="185"/>
      <c r="D597" s="178" t="s">
        <v>133</v>
      </c>
      <c r="E597" s="186"/>
      <c r="F597" s="187" t="s">
        <v>711</v>
      </c>
      <c r="H597" s="188" t="n">
        <v>335.945</v>
      </c>
      <c r="L597" s="185"/>
      <c r="M597" s="189"/>
      <c r="N597" s="190"/>
      <c r="O597" s="190"/>
      <c r="P597" s="190"/>
      <c r="Q597" s="190"/>
      <c r="R597" s="190"/>
      <c r="S597" s="190"/>
      <c r="T597" s="191"/>
      <c r="AT597" s="186" t="s">
        <v>133</v>
      </c>
      <c r="AU597" s="186" t="s">
        <v>82</v>
      </c>
      <c r="AV597" s="184" t="s">
        <v>82</v>
      </c>
      <c r="AW597" s="184" t="s">
        <v>29</v>
      </c>
      <c r="AX597" s="184" t="s">
        <v>72</v>
      </c>
      <c r="AY597" s="186" t="s">
        <v>124</v>
      </c>
    </row>
    <row r="598" s="176" customFormat="true" ht="12.8" hidden="false" customHeight="false" outlineLevel="0" collapsed="false">
      <c r="B598" s="177"/>
      <c r="D598" s="178" t="s">
        <v>133</v>
      </c>
      <c r="E598" s="179"/>
      <c r="F598" s="180" t="s">
        <v>696</v>
      </c>
      <c r="H598" s="179"/>
      <c r="L598" s="177"/>
      <c r="M598" s="181"/>
      <c r="N598" s="182"/>
      <c r="O598" s="182"/>
      <c r="P598" s="182"/>
      <c r="Q598" s="182"/>
      <c r="R598" s="182"/>
      <c r="S598" s="182"/>
      <c r="T598" s="183"/>
      <c r="AT598" s="179" t="s">
        <v>133</v>
      </c>
      <c r="AU598" s="179" t="s">
        <v>82</v>
      </c>
      <c r="AV598" s="176" t="s">
        <v>80</v>
      </c>
      <c r="AW598" s="176" t="s">
        <v>29</v>
      </c>
      <c r="AX598" s="176" t="s">
        <v>72</v>
      </c>
      <c r="AY598" s="179" t="s">
        <v>124</v>
      </c>
    </row>
    <row r="599" s="184" customFormat="true" ht="12.8" hidden="false" customHeight="false" outlineLevel="0" collapsed="false">
      <c r="B599" s="185"/>
      <c r="D599" s="178" t="s">
        <v>133</v>
      </c>
      <c r="E599" s="186"/>
      <c r="F599" s="187" t="s">
        <v>712</v>
      </c>
      <c r="H599" s="188" t="n">
        <v>21.974</v>
      </c>
      <c r="L599" s="185"/>
      <c r="M599" s="189"/>
      <c r="N599" s="190"/>
      <c r="O599" s="190"/>
      <c r="P599" s="190"/>
      <c r="Q599" s="190"/>
      <c r="R599" s="190"/>
      <c r="S599" s="190"/>
      <c r="T599" s="191"/>
      <c r="AT599" s="186" t="s">
        <v>133</v>
      </c>
      <c r="AU599" s="186" t="s">
        <v>82</v>
      </c>
      <c r="AV599" s="184" t="s">
        <v>82</v>
      </c>
      <c r="AW599" s="184" t="s">
        <v>29</v>
      </c>
      <c r="AX599" s="184" t="s">
        <v>72</v>
      </c>
      <c r="AY599" s="186" t="s">
        <v>124</v>
      </c>
    </row>
    <row r="600" s="184" customFormat="true" ht="12.8" hidden="false" customHeight="false" outlineLevel="0" collapsed="false">
      <c r="B600" s="185"/>
      <c r="D600" s="178" t="s">
        <v>133</v>
      </c>
      <c r="E600" s="186"/>
      <c r="F600" s="187" t="s">
        <v>713</v>
      </c>
      <c r="H600" s="188" t="n">
        <v>5.796</v>
      </c>
      <c r="L600" s="185"/>
      <c r="M600" s="189"/>
      <c r="N600" s="190"/>
      <c r="O600" s="190"/>
      <c r="P600" s="190"/>
      <c r="Q600" s="190"/>
      <c r="R600" s="190"/>
      <c r="S600" s="190"/>
      <c r="T600" s="191"/>
      <c r="AT600" s="186" t="s">
        <v>133</v>
      </c>
      <c r="AU600" s="186" t="s">
        <v>82</v>
      </c>
      <c r="AV600" s="184" t="s">
        <v>82</v>
      </c>
      <c r="AW600" s="184" t="s">
        <v>29</v>
      </c>
      <c r="AX600" s="184" t="s">
        <v>72</v>
      </c>
      <c r="AY600" s="186" t="s">
        <v>124</v>
      </c>
    </row>
    <row r="601" s="197" customFormat="true" ht="12.8" hidden="false" customHeight="false" outlineLevel="0" collapsed="false">
      <c r="B601" s="198"/>
      <c r="D601" s="178" t="s">
        <v>133</v>
      </c>
      <c r="E601" s="199"/>
      <c r="F601" s="200" t="s">
        <v>234</v>
      </c>
      <c r="H601" s="201" t="n">
        <v>723.604</v>
      </c>
      <c r="L601" s="198"/>
      <c r="M601" s="202"/>
      <c r="N601" s="203"/>
      <c r="O601" s="203"/>
      <c r="P601" s="203"/>
      <c r="Q601" s="203"/>
      <c r="R601" s="203"/>
      <c r="S601" s="203"/>
      <c r="T601" s="204"/>
      <c r="AT601" s="199" t="s">
        <v>133</v>
      </c>
      <c r="AU601" s="199" t="s">
        <v>82</v>
      </c>
      <c r="AV601" s="197" t="s">
        <v>131</v>
      </c>
      <c r="AW601" s="197" t="s">
        <v>29</v>
      </c>
      <c r="AX601" s="197" t="s">
        <v>80</v>
      </c>
      <c r="AY601" s="199" t="s">
        <v>124</v>
      </c>
    </row>
    <row r="602" s="22" customFormat="true" ht="21.75" hidden="false" customHeight="true" outlineLevel="0" collapsed="false">
      <c r="A602" s="17"/>
      <c r="B602" s="162"/>
      <c r="C602" s="163" t="s">
        <v>714</v>
      </c>
      <c r="D602" s="163" t="s">
        <v>127</v>
      </c>
      <c r="E602" s="164" t="s">
        <v>715</v>
      </c>
      <c r="F602" s="165" t="s">
        <v>716</v>
      </c>
      <c r="G602" s="166" t="s">
        <v>256</v>
      </c>
      <c r="H602" s="167" t="n">
        <v>723.604</v>
      </c>
      <c r="I602" s="168"/>
      <c r="J602" s="168" t="n">
        <f aca="false">ROUND(I602*H602,2)</f>
        <v>0</v>
      </c>
      <c r="K602" s="169"/>
      <c r="L602" s="18"/>
      <c r="M602" s="170"/>
      <c r="N602" s="171" t="s">
        <v>37</v>
      </c>
      <c r="O602" s="172" t="n">
        <v>0.259</v>
      </c>
      <c r="P602" s="172" t="n">
        <f aca="false">O602*H602</f>
        <v>187.413436</v>
      </c>
      <c r="Q602" s="172" t="n">
        <v>0</v>
      </c>
      <c r="R602" s="172" t="n">
        <f aca="false">Q602*H602</f>
        <v>0</v>
      </c>
      <c r="S602" s="172" t="n">
        <v>0</v>
      </c>
      <c r="T602" s="173" t="n">
        <f aca="false">S602*H602</f>
        <v>0</v>
      </c>
      <c r="U602" s="17"/>
      <c r="V602" s="17"/>
      <c r="W602" s="17"/>
      <c r="X602" s="17"/>
      <c r="Y602" s="17"/>
      <c r="Z602" s="17"/>
      <c r="AA602" s="17"/>
      <c r="AB602" s="17"/>
      <c r="AC602" s="17"/>
      <c r="AD602" s="17"/>
      <c r="AE602" s="17"/>
      <c r="AR602" s="174" t="s">
        <v>131</v>
      </c>
      <c r="AT602" s="174" t="s">
        <v>127</v>
      </c>
      <c r="AU602" s="174" t="s">
        <v>82</v>
      </c>
      <c r="AY602" s="3" t="s">
        <v>124</v>
      </c>
      <c r="BE602" s="175" t="n">
        <f aca="false">IF(N602="základní",J602,0)</f>
        <v>0</v>
      </c>
      <c r="BF602" s="175" t="n">
        <f aca="false">IF(N602="snížená",J602,0)</f>
        <v>0</v>
      </c>
      <c r="BG602" s="175" t="n">
        <f aca="false">IF(N602="zákl. přenesená",J602,0)</f>
        <v>0</v>
      </c>
      <c r="BH602" s="175" t="n">
        <f aca="false">IF(N602="sníž. přenesená",J602,0)</f>
        <v>0</v>
      </c>
      <c r="BI602" s="175" t="n">
        <f aca="false">IF(N602="nulová",J602,0)</f>
        <v>0</v>
      </c>
      <c r="BJ602" s="3" t="s">
        <v>80</v>
      </c>
      <c r="BK602" s="175" t="n">
        <f aca="false">ROUND(I602*H602,2)</f>
        <v>0</v>
      </c>
      <c r="BL602" s="3" t="s">
        <v>131</v>
      </c>
      <c r="BM602" s="174" t="s">
        <v>717</v>
      </c>
    </row>
    <row r="603" s="22" customFormat="true" ht="16.5" hidden="false" customHeight="true" outlineLevel="0" collapsed="false">
      <c r="A603" s="17"/>
      <c r="B603" s="162"/>
      <c r="C603" s="163" t="s">
        <v>718</v>
      </c>
      <c r="D603" s="163" t="s">
        <v>127</v>
      </c>
      <c r="E603" s="164" t="s">
        <v>719</v>
      </c>
      <c r="F603" s="165" t="s">
        <v>720</v>
      </c>
      <c r="G603" s="166" t="s">
        <v>256</v>
      </c>
      <c r="H603" s="167" t="n">
        <v>232.274</v>
      </c>
      <c r="I603" s="168"/>
      <c r="J603" s="168" t="n">
        <f aca="false">ROUND(I603*H603,2)</f>
        <v>0</v>
      </c>
      <c r="K603" s="169"/>
      <c r="L603" s="18"/>
      <c r="M603" s="170"/>
      <c r="N603" s="171" t="s">
        <v>37</v>
      </c>
      <c r="O603" s="172" t="n">
        <v>0.34</v>
      </c>
      <c r="P603" s="172" t="n">
        <f aca="false">O603*H603</f>
        <v>78.97316</v>
      </c>
      <c r="Q603" s="172" t="n">
        <v>0.0344</v>
      </c>
      <c r="R603" s="172" t="n">
        <f aca="false">Q603*H603</f>
        <v>7.9902256</v>
      </c>
      <c r="S603" s="172" t="n">
        <v>0</v>
      </c>
      <c r="T603" s="173" t="n">
        <f aca="false">S603*H603</f>
        <v>0</v>
      </c>
      <c r="U603" s="17"/>
      <c r="V603" s="17"/>
      <c r="W603" s="17"/>
      <c r="X603" s="17"/>
      <c r="Y603" s="17"/>
      <c r="Z603" s="17"/>
      <c r="AA603" s="17"/>
      <c r="AB603" s="17"/>
      <c r="AC603" s="17"/>
      <c r="AD603" s="17"/>
      <c r="AE603" s="17"/>
      <c r="AR603" s="174" t="s">
        <v>131</v>
      </c>
      <c r="AT603" s="174" t="s">
        <v>127</v>
      </c>
      <c r="AU603" s="174" t="s">
        <v>82</v>
      </c>
      <c r="AY603" s="3" t="s">
        <v>124</v>
      </c>
      <c r="BE603" s="175" t="n">
        <f aca="false">IF(N603="základní",J603,0)</f>
        <v>0</v>
      </c>
      <c r="BF603" s="175" t="n">
        <f aca="false">IF(N603="snížená",J603,0)</f>
        <v>0</v>
      </c>
      <c r="BG603" s="175" t="n">
        <f aca="false">IF(N603="zákl. přenesená",J603,0)</f>
        <v>0</v>
      </c>
      <c r="BH603" s="175" t="n">
        <f aca="false">IF(N603="sníž. přenesená",J603,0)</f>
        <v>0</v>
      </c>
      <c r="BI603" s="175" t="n">
        <f aca="false">IF(N603="nulová",J603,0)</f>
        <v>0</v>
      </c>
      <c r="BJ603" s="3" t="s">
        <v>80</v>
      </c>
      <c r="BK603" s="175" t="n">
        <f aca="false">ROUND(I603*H603,2)</f>
        <v>0</v>
      </c>
      <c r="BL603" s="3" t="s">
        <v>131</v>
      </c>
      <c r="BM603" s="174" t="s">
        <v>721</v>
      </c>
    </row>
    <row r="604" s="176" customFormat="true" ht="12.8" hidden="false" customHeight="false" outlineLevel="0" collapsed="false">
      <c r="B604" s="177"/>
      <c r="D604" s="178" t="s">
        <v>133</v>
      </c>
      <c r="E604" s="179"/>
      <c r="F604" s="180" t="s">
        <v>677</v>
      </c>
      <c r="H604" s="179"/>
      <c r="L604" s="177"/>
      <c r="M604" s="181"/>
      <c r="N604" s="182"/>
      <c r="O604" s="182"/>
      <c r="P604" s="182"/>
      <c r="Q604" s="182"/>
      <c r="R604" s="182"/>
      <c r="S604" s="182"/>
      <c r="T604" s="183"/>
      <c r="AT604" s="179" t="s">
        <v>133</v>
      </c>
      <c r="AU604" s="179" t="s">
        <v>82</v>
      </c>
      <c r="AV604" s="176" t="s">
        <v>80</v>
      </c>
      <c r="AW604" s="176" t="s">
        <v>29</v>
      </c>
      <c r="AX604" s="176" t="s">
        <v>72</v>
      </c>
      <c r="AY604" s="179" t="s">
        <v>124</v>
      </c>
    </row>
    <row r="605" s="184" customFormat="true" ht="12.8" hidden="false" customHeight="false" outlineLevel="0" collapsed="false">
      <c r="B605" s="185"/>
      <c r="D605" s="178" t="s">
        <v>133</v>
      </c>
      <c r="E605" s="186"/>
      <c r="F605" s="187" t="s">
        <v>722</v>
      </c>
      <c r="H605" s="188" t="n">
        <v>117.624</v>
      </c>
      <c r="L605" s="185"/>
      <c r="M605" s="189"/>
      <c r="N605" s="190"/>
      <c r="O605" s="190"/>
      <c r="P605" s="190"/>
      <c r="Q605" s="190"/>
      <c r="R605" s="190"/>
      <c r="S605" s="190"/>
      <c r="T605" s="191"/>
      <c r="AT605" s="186" t="s">
        <v>133</v>
      </c>
      <c r="AU605" s="186" t="s">
        <v>82</v>
      </c>
      <c r="AV605" s="184" t="s">
        <v>82</v>
      </c>
      <c r="AW605" s="184" t="s">
        <v>29</v>
      </c>
      <c r="AX605" s="184" t="s">
        <v>72</v>
      </c>
      <c r="AY605" s="186" t="s">
        <v>124</v>
      </c>
    </row>
    <row r="606" s="176" customFormat="true" ht="12.8" hidden="false" customHeight="false" outlineLevel="0" collapsed="false">
      <c r="B606" s="177"/>
      <c r="D606" s="178" t="s">
        <v>133</v>
      </c>
      <c r="E606" s="179"/>
      <c r="F606" s="180" t="s">
        <v>685</v>
      </c>
      <c r="H606" s="179"/>
      <c r="L606" s="177"/>
      <c r="M606" s="181"/>
      <c r="N606" s="182"/>
      <c r="O606" s="182"/>
      <c r="P606" s="182"/>
      <c r="Q606" s="182"/>
      <c r="R606" s="182"/>
      <c r="S606" s="182"/>
      <c r="T606" s="183"/>
      <c r="AT606" s="179" t="s">
        <v>133</v>
      </c>
      <c r="AU606" s="179" t="s">
        <v>82</v>
      </c>
      <c r="AV606" s="176" t="s">
        <v>80</v>
      </c>
      <c r="AW606" s="176" t="s">
        <v>29</v>
      </c>
      <c r="AX606" s="176" t="s">
        <v>72</v>
      </c>
      <c r="AY606" s="179" t="s">
        <v>124</v>
      </c>
    </row>
    <row r="607" s="184" customFormat="true" ht="12.8" hidden="false" customHeight="false" outlineLevel="0" collapsed="false">
      <c r="B607" s="185"/>
      <c r="D607" s="178" t="s">
        <v>133</v>
      </c>
      <c r="E607" s="186"/>
      <c r="F607" s="187" t="s">
        <v>723</v>
      </c>
      <c r="H607" s="188" t="n">
        <v>114.65</v>
      </c>
      <c r="L607" s="185"/>
      <c r="M607" s="189"/>
      <c r="N607" s="190"/>
      <c r="O607" s="190"/>
      <c r="P607" s="190"/>
      <c r="Q607" s="190"/>
      <c r="R607" s="190"/>
      <c r="S607" s="190"/>
      <c r="T607" s="191"/>
      <c r="AT607" s="186" t="s">
        <v>133</v>
      </c>
      <c r="AU607" s="186" t="s">
        <v>82</v>
      </c>
      <c r="AV607" s="184" t="s">
        <v>82</v>
      </c>
      <c r="AW607" s="184" t="s">
        <v>29</v>
      </c>
      <c r="AX607" s="184" t="s">
        <v>72</v>
      </c>
      <c r="AY607" s="186" t="s">
        <v>124</v>
      </c>
    </row>
    <row r="608" s="197" customFormat="true" ht="12.8" hidden="false" customHeight="false" outlineLevel="0" collapsed="false">
      <c r="B608" s="198"/>
      <c r="D608" s="178" t="s">
        <v>133</v>
      </c>
      <c r="E608" s="199"/>
      <c r="F608" s="200" t="s">
        <v>234</v>
      </c>
      <c r="H608" s="201" t="n">
        <v>232.274</v>
      </c>
      <c r="L608" s="198"/>
      <c r="M608" s="202"/>
      <c r="N608" s="203"/>
      <c r="O608" s="203"/>
      <c r="P608" s="203"/>
      <c r="Q608" s="203"/>
      <c r="R608" s="203"/>
      <c r="S608" s="203"/>
      <c r="T608" s="204"/>
      <c r="AT608" s="199" t="s">
        <v>133</v>
      </c>
      <c r="AU608" s="199" t="s">
        <v>82</v>
      </c>
      <c r="AV608" s="197" t="s">
        <v>131</v>
      </c>
      <c r="AW608" s="197" t="s">
        <v>29</v>
      </c>
      <c r="AX608" s="197" t="s">
        <v>80</v>
      </c>
      <c r="AY608" s="199" t="s">
        <v>124</v>
      </c>
    </row>
    <row r="609" s="22" customFormat="true" ht="21.75" hidden="false" customHeight="true" outlineLevel="0" collapsed="false">
      <c r="A609" s="17"/>
      <c r="B609" s="162"/>
      <c r="C609" s="163" t="s">
        <v>724</v>
      </c>
      <c r="D609" s="163" t="s">
        <v>127</v>
      </c>
      <c r="E609" s="164" t="s">
        <v>725</v>
      </c>
      <c r="F609" s="165" t="s">
        <v>726</v>
      </c>
      <c r="G609" s="166" t="s">
        <v>256</v>
      </c>
      <c r="H609" s="167" t="n">
        <v>37.488</v>
      </c>
      <c r="I609" s="168"/>
      <c r="J609" s="168" t="n">
        <f aca="false">ROUND(I609*H609,2)</f>
        <v>0</v>
      </c>
      <c r="K609" s="169"/>
      <c r="L609" s="18"/>
      <c r="M609" s="170"/>
      <c r="N609" s="171" t="s">
        <v>37</v>
      </c>
      <c r="O609" s="172" t="n">
        <v>0.2</v>
      </c>
      <c r="P609" s="172" t="n">
        <f aca="false">O609*H609</f>
        <v>7.4976</v>
      </c>
      <c r="Q609" s="172" t="n">
        <v>0.00088</v>
      </c>
      <c r="R609" s="172" t="n">
        <f aca="false">Q609*H609</f>
        <v>0.03298944</v>
      </c>
      <c r="S609" s="172" t="n">
        <v>0</v>
      </c>
      <c r="T609" s="173" t="n">
        <f aca="false">S609*H609</f>
        <v>0</v>
      </c>
      <c r="U609" s="17"/>
      <c r="V609" s="17"/>
      <c r="W609" s="17"/>
      <c r="X609" s="17"/>
      <c r="Y609" s="17"/>
      <c r="Z609" s="17"/>
      <c r="AA609" s="17"/>
      <c r="AB609" s="17"/>
      <c r="AC609" s="17"/>
      <c r="AD609" s="17"/>
      <c r="AE609" s="17"/>
      <c r="AR609" s="174" t="s">
        <v>131</v>
      </c>
      <c r="AT609" s="174" t="s">
        <v>127</v>
      </c>
      <c r="AU609" s="174" t="s">
        <v>82</v>
      </c>
      <c r="AY609" s="3" t="s">
        <v>124</v>
      </c>
      <c r="BE609" s="175" t="n">
        <f aca="false">IF(N609="základní",J609,0)</f>
        <v>0</v>
      </c>
      <c r="BF609" s="175" t="n">
        <f aca="false">IF(N609="snížená",J609,0)</f>
        <v>0</v>
      </c>
      <c r="BG609" s="175" t="n">
        <f aca="false">IF(N609="zákl. přenesená",J609,0)</f>
        <v>0</v>
      </c>
      <c r="BH609" s="175" t="n">
        <f aca="false">IF(N609="sníž. přenesená",J609,0)</f>
        <v>0</v>
      </c>
      <c r="BI609" s="175" t="n">
        <f aca="false">IF(N609="nulová",J609,0)</f>
        <v>0</v>
      </c>
      <c r="BJ609" s="3" t="s">
        <v>80</v>
      </c>
      <c r="BK609" s="175" t="n">
        <f aca="false">ROUND(I609*H609,2)</f>
        <v>0</v>
      </c>
      <c r="BL609" s="3" t="s">
        <v>131</v>
      </c>
      <c r="BM609" s="174" t="s">
        <v>727</v>
      </c>
    </row>
    <row r="610" s="176" customFormat="true" ht="12.8" hidden="false" customHeight="false" outlineLevel="0" collapsed="false">
      <c r="B610" s="177"/>
      <c r="D610" s="178" t="s">
        <v>133</v>
      </c>
      <c r="E610" s="179"/>
      <c r="F610" s="180" t="s">
        <v>681</v>
      </c>
      <c r="H610" s="179"/>
      <c r="L610" s="177"/>
      <c r="M610" s="181"/>
      <c r="N610" s="182"/>
      <c r="O610" s="182"/>
      <c r="P610" s="182"/>
      <c r="Q610" s="182"/>
      <c r="R610" s="182"/>
      <c r="S610" s="182"/>
      <c r="T610" s="183"/>
      <c r="AT610" s="179" t="s">
        <v>133</v>
      </c>
      <c r="AU610" s="179" t="s">
        <v>82</v>
      </c>
      <c r="AV610" s="176" t="s">
        <v>80</v>
      </c>
      <c r="AW610" s="176" t="s">
        <v>29</v>
      </c>
      <c r="AX610" s="176" t="s">
        <v>72</v>
      </c>
      <c r="AY610" s="179" t="s">
        <v>124</v>
      </c>
    </row>
    <row r="611" s="176" customFormat="true" ht="12.8" hidden="false" customHeight="false" outlineLevel="0" collapsed="false">
      <c r="B611" s="177"/>
      <c r="D611" s="178" t="s">
        <v>133</v>
      </c>
      <c r="E611" s="179"/>
      <c r="F611" s="180" t="s">
        <v>694</v>
      </c>
      <c r="H611" s="179"/>
      <c r="L611" s="177"/>
      <c r="M611" s="181"/>
      <c r="N611" s="182"/>
      <c r="O611" s="182"/>
      <c r="P611" s="182"/>
      <c r="Q611" s="182"/>
      <c r="R611" s="182"/>
      <c r="S611" s="182"/>
      <c r="T611" s="183"/>
      <c r="AT611" s="179" t="s">
        <v>133</v>
      </c>
      <c r="AU611" s="179" t="s">
        <v>82</v>
      </c>
      <c r="AV611" s="176" t="s">
        <v>80</v>
      </c>
      <c r="AW611" s="176" t="s">
        <v>29</v>
      </c>
      <c r="AX611" s="176" t="s">
        <v>72</v>
      </c>
      <c r="AY611" s="179" t="s">
        <v>124</v>
      </c>
    </row>
    <row r="612" s="184" customFormat="true" ht="12.8" hidden="false" customHeight="false" outlineLevel="0" collapsed="false">
      <c r="B612" s="185"/>
      <c r="D612" s="178" t="s">
        <v>133</v>
      </c>
      <c r="E612" s="186"/>
      <c r="F612" s="187" t="s">
        <v>695</v>
      </c>
      <c r="H612" s="188" t="n">
        <v>33.79</v>
      </c>
      <c r="L612" s="185"/>
      <c r="M612" s="189"/>
      <c r="N612" s="190"/>
      <c r="O612" s="190"/>
      <c r="P612" s="190"/>
      <c r="Q612" s="190"/>
      <c r="R612" s="190"/>
      <c r="S612" s="190"/>
      <c r="T612" s="191"/>
      <c r="AT612" s="186" t="s">
        <v>133</v>
      </c>
      <c r="AU612" s="186" t="s">
        <v>82</v>
      </c>
      <c r="AV612" s="184" t="s">
        <v>82</v>
      </c>
      <c r="AW612" s="184" t="s">
        <v>29</v>
      </c>
      <c r="AX612" s="184" t="s">
        <v>72</v>
      </c>
      <c r="AY612" s="186" t="s">
        <v>124</v>
      </c>
    </row>
    <row r="613" s="176" customFormat="true" ht="12.8" hidden="false" customHeight="false" outlineLevel="0" collapsed="false">
      <c r="B613" s="177"/>
      <c r="D613" s="178" t="s">
        <v>133</v>
      </c>
      <c r="E613" s="179"/>
      <c r="F613" s="180" t="s">
        <v>683</v>
      </c>
      <c r="H613" s="179"/>
      <c r="L613" s="177"/>
      <c r="M613" s="181"/>
      <c r="N613" s="182"/>
      <c r="O613" s="182"/>
      <c r="P613" s="182"/>
      <c r="Q613" s="182"/>
      <c r="R613" s="182"/>
      <c r="S613" s="182"/>
      <c r="T613" s="183"/>
      <c r="AT613" s="179" t="s">
        <v>133</v>
      </c>
      <c r="AU613" s="179" t="s">
        <v>82</v>
      </c>
      <c r="AV613" s="176" t="s">
        <v>80</v>
      </c>
      <c r="AW613" s="176" t="s">
        <v>29</v>
      </c>
      <c r="AX613" s="176" t="s">
        <v>72</v>
      </c>
      <c r="AY613" s="179" t="s">
        <v>124</v>
      </c>
    </row>
    <row r="614" s="176" customFormat="true" ht="12.8" hidden="false" customHeight="false" outlineLevel="0" collapsed="false">
      <c r="B614" s="177"/>
      <c r="D614" s="178" t="s">
        <v>133</v>
      </c>
      <c r="E614" s="179"/>
      <c r="F614" s="180" t="s">
        <v>694</v>
      </c>
      <c r="H614" s="179"/>
      <c r="L614" s="177"/>
      <c r="M614" s="181"/>
      <c r="N614" s="182"/>
      <c r="O614" s="182"/>
      <c r="P614" s="182"/>
      <c r="Q614" s="182"/>
      <c r="R614" s="182"/>
      <c r="S614" s="182"/>
      <c r="T614" s="183"/>
      <c r="AT614" s="179" t="s">
        <v>133</v>
      </c>
      <c r="AU614" s="179" t="s">
        <v>82</v>
      </c>
      <c r="AV614" s="176" t="s">
        <v>80</v>
      </c>
      <c r="AW614" s="176" t="s">
        <v>29</v>
      </c>
      <c r="AX614" s="176" t="s">
        <v>72</v>
      </c>
      <c r="AY614" s="179" t="s">
        <v>124</v>
      </c>
    </row>
    <row r="615" s="184" customFormat="true" ht="12.8" hidden="false" customHeight="false" outlineLevel="0" collapsed="false">
      <c r="B615" s="185"/>
      <c r="D615" s="178" t="s">
        <v>133</v>
      </c>
      <c r="E615" s="186"/>
      <c r="F615" s="187" t="s">
        <v>698</v>
      </c>
      <c r="H615" s="188" t="n">
        <v>3.698</v>
      </c>
      <c r="L615" s="185"/>
      <c r="M615" s="189"/>
      <c r="N615" s="190"/>
      <c r="O615" s="190"/>
      <c r="P615" s="190"/>
      <c r="Q615" s="190"/>
      <c r="R615" s="190"/>
      <c r="S615" s="190"/>
      <c r="T615" s="191"/>
      <c r="AT615" s="186" t="s">
        <v>133</v>
      </c>
      <c r="AU615" s="186" t="s">
        <v>82</v>
      </c>
      <c r="AV615" s="184" t="s">
        <v>82</v>
      </c>
      <c r="AW615" s="184" t="s">
        <v>29</v>
      </c>
      <c r="AX615" s="184" t="s">
        <v>72</v>
      </c>
      <c r="AY615" s="186" t="s">
        <v>124</v>
      </c>
    </row>
    <row r="616" s="197" customFormat="true" ht="12.8" hidden="false" customHeight="false" outlineLevel="0" collapsed="false">
      <c r="B616" s="198"/>
      <c r="D616" s="178" t="s">
        <v>133</v>
      </c>
      <c r="E616" s="199"/>
      <c r="F616" s="200" t="s">
        <v>234</v>
      </c>
      <c r="H616" s="201" t="n">
        <v>37.488</v>
      </c>
      <c r="L616" s="198"/>
      <c r="M616" s="202"/>
      <c r="N616" s="203"/>
      <c r="O616" s="203"/>
      <c r="P616" s="203"/>
      <c r="Q616" s="203"/>
      <c r="R616" s="203"/>
      <c r="S616" s="203"/>
      <c r="T616" s="204"/>
      <c r="AT616" s="199" t="s">
        <v>133</v>
      </c>
      <c r="AU616" s="199" t="s">
        <v>82</v>
      </c>
      <c r="AV616" s="197" t="s">
        <v>131</v>
      </c>
      <c r="AW616" s="197" t="s">
        <v>29</v>
      </c>
      <c r="AX616" s="197" t="s">
        <v>80</v>
      </c>
      <c r="AY616" s="199" t="s">
        <v>124</v>
      </c>
    </row>
    <row r="617" s="22" customFormat="true" ht="21.75" hidden="false" customHeight="true" outlineLevel="0" collapsed="false">
      <c r="A617" s="17"/>
      <c r="B617" s="162"/>
      <c r="C617" s="163" t="s">
        <v>728</v>
      </c>
      <c r="D617" s="163" t="s">
        <v>127</v>
      </c>
      <c r="E617" s="164" t="s">
        <v>729</v>
      </c>
      <c r="F617" s="165" t="s">
        <v>730</v>
      </c>
      <c r="G617" s="166" t="s">
        <v>256</v>
      </c>
      <c r="H617" s="167" t="n">
        <v>37.488</v>
      </c>
      <c r="I617" s="168"/>
      <c r="J617" s="168" t="n">
        <f aca="false">ROUND(I617*H617,2)</f>
        <v>0</v>
      </c>
      <c r="K617" s="169"/>
      <c r="L617" s="18"/>
      <c r="M617" s="170"/>
      <c r="N617" s="171" t="s">
        <v>37</v>
      </c>
      <c r="O617" s="172" t="n">
        <v>0.105</v>
      </c>
      <c r="P617" s="172" t="n">
        <f aca="false">O617*H617</f>
        <v>3.93624</v>
      </c>
      <c r="Q617" s="172" t="n">
        <v>0</v>
      </c>
      <c r="R617" s="172" t="n">
        <f aca="false">Q617*H617</f>
        <v>0</v>
      </c>
      <c r="S617" s="172" t="n">
        <v>0</v>
      </c>
      <c r="T617" s="173" t="n">
        <f aca="false">S617*H617</f>
        <v>0</v>
      </c>
      <c r="U617" s="17"/>
      <c r="V617" s="17"/>
      <c r="W617" s="17"/>
      <c r="X617" s="17"/>
      <c r="Y617" s="17"/>
      <c r="Z617" s="17"/>
      <c r="AA617" s="17"/>
      <c r="AB617" s="17"/>
      <c r="AC617" s="17"/>
      <c r="AD617" s="17"/>
      <c r="AE617" s="17"/>
      <c r="AR617" s="174" t="s">
        <v>131</v>
      </c>
      <c r="AT617" s="174" t="s">
        <v>127</v>
      </c>
      <c r="AU617" s="174" t="s">
        <v>82</v>
      </c>
      <c r="AY617" s="3" t="s">
        <v>124</v>
      </c>
      <c r="BE617" s="175" t="n">
        <f aca="false">IF(N617="základní",J617,0)</f>
        <v>0</v>
      </c>
      <c r="BF617" s="175" t="n">
        <f aca="false">IF(N617="snížená",J617,0)</f>
        <v>0</v>
      </c>
      <c r="BG617" s="175" t="n">
        <f aca="false">IF(N617="zákl. přenesená",J617,0)</f>
        <v>0</v>
      </c>
      <c r="BH617" s="175" t="n">
        <f aca="false">IF(N617="sníž. přenesená",J617,0)</f>
        <v>0</v>
      </c>
      <c r="BI617" s="175" t="n">
        <f aca="false">IF(N617="nulová",J617,0)</f>
        <v>0</v>
      </c>
      <c r="BJ617" s="3" t="s">
        <v>80</v>
      </c>
      <c r="BK617" s="175" t="n">
        <f aca="false">ROUND(I617*H617,2)</f>
        <v>0</v>
      </c>
      <c r="BL617" s="3" t="s">
        <v>131</v>
      </c>
      <c r="BM617" s="174" t="s">
        <v>731</v>
      </c>
    </row>
    <row r="618" s="22" customFormat="true" ht="21.75" hidden="false" customHeight="true" outlineLevel="0" collapsed="false">
      <c r="A618" s="17"/>
      <c r="B618" s="162"/>
      <c r="C618" s="163" t="s">
        <v>732</v>
      </c>
      <c r="D618" s="163" t="s">
        <v>127</v>
      </c>
      <c r="E618" s="164" t="s">
        <v>733</v>
      </c>
      <c r="F618" s="165" t="s">
        <v>734</v>
      </c>
      <c r="G618" s="166" t="s">
        <v>256</v>
      </c>
      <c r="H618" s="167" t="n">
        <v>651.73</v>
      </c>
      <c r="I618" s="168"/>
      <c r="J618" s="168" t="n">
        <f aca="false">ROUND(I618*H618,2)</f>
        <v>0</v>
      </c>
      <c r="K618" s="169"/>
      <c r="L618" s="18"/>
      <c r="M618" s="170"/>
      <c r="N618" s="171" t="s">
        <v>37</v>
      </c>
      <c r="O618" s="172" t="n">
        <v>0.231</v>
      </c>
      <c r="P618" s="172" t="n">
        <f aca="false">O618*H618</f>
        <v>150.54963</v>
      </c>
      <c r="Q618" s="172" t="n">
        <v>0.001</v>
      </c>
      <c r="R618" s="172" t="n">
        <f aca="false">Q618*H618</f>
        <v>0.65173</v>
      </c>
      <c r="S618" s="172" t="n">
        <v>0</v>
      </c>
      <c r="T618" s="173" t="n">
        <f aca="false">S618*H618</f>
        <v>0</v>
      </c>
      <c r="U618" s="17"/>
      <c r="V618" s="17"/>
      <c r="W618" s="17"/>
      <c r="X618" s="17"/>
      <c r="Y618" s="17"/>
      <c r="Z618" s="17"/>
      <c r="AA618" s="17"/>
      <c r="AB618" s="17"/>
      <c r="AC618" s="17"/>
      <c r="AD618" s="17"/>
      <c r="AE618" s="17"/>
      <c r="AR618" s="174" t="s">
        <v>131</v>
      </c>
      <c r="AT618" s="174" t="s">
        <v>127</v>
      </c>
      <c r="AU618" s="174" t="s">
        <v>82</v>
      </c>
      <c r="AY618" s="3" t="s">
        <v>124</v>
      </c>
      <c r="BE618" s="175" t="n">
        <f aca="false">IF(N618="základní",J618,0)</f>
        <v>0</v>
      </c>
      <c r="BF618" s="175" t="n">
        <f aca="false">IF(N618="snížená",J618,0)</f>
        <v>0</v>
      </c>
      <c r="BG618" s="175" t="n">
        <f aca="false">IF(N618="zákl. přenesená",J618,0)</f>
        <v>0</v>
      </c>
      <c r="BH618" s="175" t="n">
        <f aca="false">IF(N618="sníž. přenesená",J618,0)</f>
        <v>0</v>
      </c>
      <c r="BI618" s="175" t="n">
        <f aca="false">IF(N618="nulová",J618,0)</f>
        <v>0</v>
      </c>
      <c r="BJ618" s="3" t="s">
        <v>80</v>
      </c>
      <c r="BK618" s="175" t="n">
        <f aca="false">ROUND(I618*H618,2)</f>
        <v>0</v>
      </c>
      <c r="BL618" s="3" t="s">
        <v>131</v>
      </c>
      <c r="BM618" s="174" t="s">
        <v>735</v>
      </c>
    </row>
    <row r="619" s="176" customFormat="true" ht="12.8" hidden="false" customHeight="false" outlineLevel="0" collapsed="false">
      <c r="B619" s="177"/>
      <c r="D619" s="178" t="s">
        <v>133</v>
      </c>
      <c r="E619" s="179"/>
      <c r="F619" s="180" t="s">
        <v>677</v>
      </c>
      <c r="H619" s="179"/>
      <c r="L619" s="177"/>
      <c r="M619" s="181"/>
      <c r="N619" s="182"/>
      <c r="O619" s="182"/>
      <c r="P619" s="182"/>
      <c r="Q619" s="182"/>
      <c r="R619" s="182"/>
      <c r="S619" s="182"/>
      <c r="T619" s="183"/>
      <c r="AT619" s="179" t="s">
        <v>133</v>
      </c>
      <c r="AU619" s="179" t="s">
        <v>82</v>
      </c>
      <c r="AV619" s="176" t="s">
        <v>80</v>
      </c>
      <c r="AW619" s="176" t="s">
        <v>29</v>
      </c>
      <c r="AX619" s="176" t="s">
        <v>72</v>
      </c>
      <c r="AY619" s="179" t="s">
        <v>124</v>
      </c>
    </row>
    <row r="620" s="176" customFormat="true" ht="12.8" hidden="false" customHeight="false" outlineLevel="0" collapsed="false">
      <c r="B620" s="177"/>
      <c r="D620" s="178" t="s">
        <v>133</v>
      </c>
      <c r="E620" s="179"/>
      <c r="F620" s="180" t="s">
        <v>694</v>
      </c>
      <c r="H620" s="179"/>
      <c r="L620" s="177"/>
      <c r="M620" s="181"/>
      <c r="N620" s="182"/>
      <c r="O620" s="182"/>
      <c r="P620" s="182"/>
      <c r="Q620" s="182"/>
      <c r="R620" s="182"/>
      <c r="S620" s="182"/>
      <c r="T620" s="183"/>
      <c r="AT620" s="179" t="s">
        <v>133</v>
      </c>
      <c r="AU620" s="179" t="s">
        <v>82</v>
      </c>
      <c r="AV620" s="176" t="s">
        <v>80</v>
      </c>
      <c r="AW620" s="176" t="s">
        <v>29</v>
      </c>
      <c r="AX620" s="176" t="s">
        <v>72</v>
      </c>
      <c r="AY620" s="179" t="s">
        <v>124</v>
      </c>
    </row>
    <row r="621" s="184" customFormat="true" ht="12.8" hidden="false" customHeight="false" outlineLevel="0" collapsed="false">
      <c r="B621" s="185"/>
      <c r="D621" s="178" t="s">
        <v>133</v>
      </c>
      <c r="E621" s="186"/>
      <c r="F621" s="187" t="s">
        <v>708</v>
      </c>
      <c r="H621" s="188" t="n">
        <v>315.785</v>
      </c>
      <c r="L621" s="185"/>
      <c r="M621" s="189"/>
      <c r="N621" s="190"/>
      <c r="O621" s="190"/>
      <c r="P621" s="190"/>
      <c r="Q621" s="190"/>
      <c r="R621" s="190"/>
      <c r="S621" s="190"/>
      <c r="T621" s="191"/>
      <c r="AT621" s="186" t="s">
        <v>133</v>
      </c>
      <c r="AU621" s="186" t="s">
        <v>82</v>
      </c>
      <c r="AV621" s="184" t="s">
        <v>82</v>
      </c>
      <c r="AW621" s="184" t="s">
        <v>29</v>
      </c>
      <c r="AX621" s="184" t="s">
        <v>72</v>
      </c>
      <c r="AY621" s="186" t="s">
        <v>124</v>
      </c>
    </row>
    <row r="622" s="176" customFormat="true" ht="12.8" hidden="false" customHeight="false" outlineLevel="0" collapsed="false">
      <c r="B622" s="177"/>
      <c r="D622" s="178" t="s">
        <v>133</v>
      </c>
      <c r="E622" s="179"/>
      <c r="F622" s="180" t="s">
        <v>685</v>
      </c>
      <c r="H622" s="179"/>
      <c r="L622" s="177"/>
      <c r="M622" s="181"/>
      <c r="N622" s="182"/>
      <c r="O622" s="182"/>
      <c r="P622" s="182"/>
      <c r="Q622" s="182"/>
      <c r="R622" s="182"/>
      <c r="S622" s="182"/>
      <c r="T622" s="183"/>
      <c r="AT622" s="179" t="s">
        <v>133</v>
      </c>
      <c r="AU622" s="179" t="s">
        <v>82</v>
      </c>
      <c r="AV622" s="176" t="s">
        <v>80</v>
      </c>
      <c r="AW622" s="176" t="s">
        <v>29</v>
      </c>
      <c r="AX622" s="176" t="s">
        <v>72</v>
      </c>
      <c r="AY622" s="179" t="s">
        <v>124</v>
      </c>
    </row>
    <row r="623" s="176" customFormat="true" ht="12.8" hidden="false" customHeight="false" outlineLevel="0" collapsed="false">
      <c r="B623" s="177"/>
      <c r="D623" s="178" t="s">
        <v>133</v>
      </c>
      <c r="E623" s="179"/>
      <c r="F623" s="180" t="s">
        <v>694</v>
      </c>
      <c r="H623" s="179"/>
      <c r="L623" s="177"/>
      <c r="M623" s="181"/>
      <c r="N623" s="182"/>
      <c r="O623" s="182"/>
      <c r="P623" s="182"/>
      <c r="Q623" s="182"/>
      <c r="R623" s="182"/>
      <c r="S623" s="182"/>
      <c r="T623" s="183"/>
      <c r="AT623" s="179" t="s">
        <v>133</v>
      </c>
      <c r="AU623" s="179" t="s">
        <v>82</v>
      </c>
      <c r="AV623" s="176" t="s">
        <v>80</v>
      </c>
      <c r="AW623" s="176" t="s">
        <v>29</v>
      </c>
      <c r="AX623" s="176" t="s">
        <v>72</v>
      </c>
      <c r="AY623" s="179" t="s">
        <v>124</v>
      </c>
    </row>
    <row r="624" s="184" customFormat="true" ht="12.8" hidden="false" customHeight="false" outlineLevel="0" collapsed="false">
      <c r="B624" s="185"/>
      <c r="D624" s="178" t="s">
        <v>133</v>
      </c>
      <c r="E624" s="186"/>
      <c r="F624" s="187" t="s">
        <v>711</v>
      </c>
      <c r="H624" s="188" t="n">
        <v>335.945</v>
      </c>
      <c r="L624" s="185"/>
      <c r="M624" s="189"/>
      <c r="N624" s="190"/>
      <c r="O624" s="190"/>
      <c r="P624" s="190"/>
      <c r="Q624" s="190"/>
      <c r="R624" s="190"/>
      <c r="S624" s="190"/>
      <c r="T624" s="191"/>
      <c r="AT624" s="186" t="s">
        <v>133</v>
      </c>
      <c r="AU624" s="186" t="s">
        <v>82</v>
      </c>
      <c r="AV624" s="184" t="s">
        <v>82</v>
      </c>
      <c r="AW624" s="184" t="s">
        <v>29</v>
      </c>
      <c r="AX624" s="184" t="s">
        <v>72</v>
      </c>
      <c r="AY624" s="186" t="s">
        <v>124</v>
      </c>
    </row>
    <row r="625" s="197" customFormat="true" ht="12.8" hidden="false" customHeight="false" outlineLevel="0" collapsed="false">
      <c r="B625" s="198"/>
      <c r="D625" s="178" t="s">
        <v>133</v>
      </c>
      <c r="E625" s="199"/>
      <c r="F625" s="200" t="s">
        <v>234</v>
      </c>
      <c r="H625" s="201" t="n">
        <v>651.73</v>
      </c>
      <c r="L625" s="198"/>
      <c r="M625" s="202"/>
      <c r="N625" s="203"/>
      <c r="O625" s="203"/>
      <c r="P625" s="203"/>
      <c r="Q625" s="203"/>
      <c r="R625" s="203"/>
      <c r="S625" s="203"/>
      <c r="T625" s="204"/>
      <c r="AT625" s="199" t="s">
        <v>133</v>
      </c>
      <c r="AU625" s="199" t="s">
        <v>82</v>
      </c>
      <c r="AV625" s="197" t="s">
        <v>131</v>
      </c>
      <c r="AW625" s="197" t="s">
        <v>29</v>
      </c>
      <c r="AX625" s="197" t="s">
        <v>80</v>
      </c>
      <c r="AY625" s="199" t="s">
        <v>124</v>
      </c>
    </row>
    <row r="626" s="22" customFormat="true" ht="21.75" hidden="false" customHeight="true" outlineLevel="0" collapsed="false">
      <c r="A626" s="17"/>
      <c r="B626" s="162"/>
      <c r="C626" s="163" t="s">
        <v>736</v>
      </c>
      <c r="D626" s="163" t="s">
        <v>127</v>
      </c>
      <c r="E626" s="164" t="s">
        <v>737</v>
      </c>
      <c r="F626" s="165" t="s">
        <v>738</v>
      </c>
      <c r="G626" s="166" t="s">
        <v>256</v>
      </c>
      <c r="H626" s="167" t="n">
        <v>651.73</v>
      </c>
      <c r="I626" s="168"/>
      <c r="J626" s="168" t="n">
        <f aca="false">ROUND(I626*H626,2)</f>
        <v>0</v>
      </c>
      <c r="K626" s="169"/>
      <c r="L626" s="18"/>
      <c r="M626" s="170"/>
      <c r="N626" s="171" t="s">
        <v>37</v>
      </c>
      <c r="O626" s="172" t="n">
        <v>0.136</v>
      </c>
      <c r="P626" s="172" t="n">
        <f aca="false">O626*H626</f>
        <v>88.63528</v>
      </c>
      <c r="Q626" s="172" t="n">
        <v>0</v>
      </c>
      <c r="R626" s="172" t="n">
        <f aca="false">Q626*H626</f>
        <v>0</v>
      </c>
      <c r="S626" s="172" t="n">
        <v>0</v>
      </c>
      <c r="T626" s="173" t="n">
        <f aca="false">S626*H626</f>
        <v>0</v>
      </c>
      <c r="U626" s="17"/>
      <c r="V626" s="17"/>
      <c r="W626" s="17"/>
      <c r="X626" s="17"/>
      <c r="Y626" s="17"/>
      <c r="Z626" s="17"/>
      <c r="AA626" s="17"/>
      <c r="AB626" s="17"/>
      <c r="AC626" s="17"/>
      <c r="AD626" s="17"/>
      <c r="AE626" s="17"/>
      <c r="AR626" s="174" t="s">
        <v>131</v>
      </c>
      <c r="AT626" s="174" t="s">
        <v>127</v>
      </c>
      <c r="AU626" s="174" t="s">
        <v>82</v>
      </c>
      <c r="AY626" s="3" t="s">
        <v>124</v>
      </c>
      <c r="BE626" s="175" t="n">
        <f aca="false">IF(N626="základní",J626,0)</f>
        <v>0</v>
      </c>
      <c r="BF626" s="175" t="n">
        <f aca="false">IF(N626="snížená",J626,0)</f>
        <v>0</v>
      </c>
      <c r="BG626" s="175" t="n">
        <f aca="false">IF(N626="zákl. přenesená",J626,0)</f>
        <v>0</v>
      </c>
      <c r="BH626" s="175" t="n">
        <f aca="false">IF(N626="sníž. přenesená",J626,0)</f>
        <v>0</v>
      </c>
      <c r="BI626" s="175" t="n">
        <f aca="false">IF(N626="nulová",J626,0)</f>
        <v>0</v>
      </c>
      <c r="BJ626" s="3" t="s">
        <v>80</v>
      </c>
      <c r="BK626" s="175" t="n">
        <f aca="false">ROUND(I626*H626,2)</f>
        <v>0</v>
      </c>
      <c r="BL626" s="3" t="s">
        <v>131</v>
      </c>
      <c r="BM626" s="174" t="s">
        <v>739</v>
      </c>
    </row>
    <row r="627" s="22" customFormat="true" ht="16.5" hidden="false" customHeight="true" outlineLevel="0" collapsed="false">
      <c r="A627" s="17"/>
      <c r="B627" s="162"/>
      <c r="C627" s="163" t="s">
        <v>740</v>
      </c>
      <c r="D627" s="163" t="s">
        <v>127</v>
      </c>
      <c r="E627" s="164" t="s">
        <v>741</v>
      </c>
      <c r="F627" s="165" t="s">
        <v>742</v>
      </c>
      <c r="G627" s="166" t="s">
        <v>256</v>
      </c>
      <c r="H627" s="167" t="n">
        <v>689.218</v>
      </c>
      <c r="I627" s="168"/>
      <c r="J627" s="168" t="n">
        <f aca="false">ROUND(I627*H627,2)</f>
        <v>0</v>
      </c>
      <c r="K627" s="169"/>
      <c r="L627" s="18"/>
      <c r="M627" s="170"/>
      <c r="N627" s="171" t="s">
        <v>37</v>
      </c>
      <c r="O627" s="172" t="n">
        <v>0.08</v>
      </c>
      <c r="P627" s="172" t="n">
        <f aca="false">O627*H627</f>
        <v>55.13744</v>
      </c>
      <c r="Q627" s="172" t="n">
        <v>0.0032</v>
      </c>
      <c r="R627" s="172" t="n">
        <f aca="false">Q627*H627</f>
        <v>2.2054976</v>
      </c>
      <c r="S627" s="172" t="n">
        <v>0</v>
      </c>
      <c r="T627" s="173" t="n">
        <f aca="false">S627*H627</f>
        <v>0</v>
      </c>
      <c r="U627" s="17"/>
      <c r="V627" s="17"/>
      <c r="W627" s="17"/>
      <c r="X627" s="17"/>
      <c r="Y627" s="17"/>
      <c r="Z627" s="17"/>
      <c r="AA627" s="17"/>
      <c r="AB627" s="17"/>
      <c r="AC627" s="17"/>
      <c r="AD627" s="17"/>
      <c r="AE627" s="17"/>
      <c r="AR627" s="174" t="s">
        <v>131</v>
      </c>
      <c r="AT627" s="174" t="s">
        <v>127</v>
      </c>
      <c r="AU627" s="174" t="s">
        <v>82</v>
      </c>
      <c r="AY627" s="3" t="s">
        <v>124</v>
      </c>
      <c r="BE627" s="175" t="n">
        <f aca="false">IF(N627="základní",J627,0)</f>
        <v>0</v>
      </c>
      <c r="BF627" s="175" t="n">
        <f aca="false">IF(N627="snížená",J627,0)</f>
        <v>0</v>
      </c>
      <c r="BG627" s="175" t="n">
        <f aca="false">IF(N627="zákl. přenesená",J627,0)</f>
        <v>0</v>
      </c>
      <c r="BH627" s="175" t="n">
        <f aca="false">IF(N627="sníž. přenesená",J627,0)</f>
        <v>0</v>
      </c>
      <c r="BI627" s="175" t="n">
        <f aca="false">IF(N627="nulová",J627,0)</f>
        <v>0</v>
      </c>
      <c r="BJ627" s="3" t="s">
        <v>80</v>
      </c>
      <c r="BK627" s="175" t="n">
        <f aca="false">ROUND(I627*H627,2)</f>
        <v>0</v>
      </c>
      <c r="BL627" s="3" t="s">
        <v>131</v>
      </c>
      <c r="BM627" s="174" t="s">
        <v>743</v>
      </c>
    </row>
    <row r="628" s="184" customFormat="true" ht="12.8" hidden="false" customHeight="false" outlineLevel="0" collapsed="false">
      <c r="B628" s="185"/>
      <c r="D628" s="178" t="s">
        <v>133</v>
      </c>
      <c r="E628" s="186"/>
      <c r="F628" s="187" t="s">
        <v>744</v>
      </c>
      <c r="H628" s="188" t="n">
        <v>689.218</v>
      </c>
      <c r="L628" s="185"/>
      <c r="M628" s="189"/>
      <c r="N628" s="190"/>
      <c r="O628" s="190"/>
      <c r="P628" s="190"/>
      <c r="Q628" s="190"/>
      <c r="R628" s="190"/>
      <c r="S628" s="190"/>
      <c r="T628" s="191"/>
      <c r="AT628" s="186" t="s">
        <v>133</v>
      </c>
      <c r="AU628" s="186" t="s">
        <v>82</v>
      </c>
      <c r="AV628" s="184" t="s">
        <v>82</v>
      </c>
      <c r="AW628" s="184" t="s">
        <v>29</v>
      </c>
      <c r="AX628" s="184" t="s">
        <v>80</v>
      </c>
      <c r="AY628" s="186" t="s">
        <v>124</v>
      </c>
    </row>
    <row r="629" s="22" customFormat="true" ht="16.5" hidden="false" customHeight="true" outlineLevel="0" collapsed="false">
      <c r="A629" s="17"/>
      <c r="B629" s="162"/>
      <c r="C629" s="163" t="s">
        <v>745</v>
      </c>
      <c r="D629" s="163" t="s">
        <v>127</v>
      </c>
      <c r="E629" s="164" t="s">
        <v>746</v>
      </c>
      <c r="F629" s="165" t="s">
        <v>747</v>
      </c>
      <c r="G629" s="166" t="s">
        <v>140</v>
      </c>
      <c r="H629" s="167" t="n">
        <v>27.796</v>
      </c>
      <c r="I629" s="168"/>
      <c r="J629" s="168" t="n">
        <f aca="false">ROUND(I629*H629,2)</f>
        <v>0</v>
      </c>
      <c r="K629" s="169"/>
      <c r="L629" s="18"/>
      <c r="M629" s="170"/>
      <c r="N629" s="171" t="s">
        <v>37</v>
      </c>
      <c r="O629" s="172" t="n">
        <v>38.118</v>
      </c>
      <c r="P629" s="172" t="n">
        <f aca="false">O629*H629</f>
        <v>1059.527928</v>
      </c>
      <c r="Q629" s="172" t="n">
        <v>1.05516</v>
      </c>
      <c r="R629" s="172" t="n">
        <f aca="false">Q629*H629</f>
        <v>29.32922736</v>
      </c>
      <c r="S629" s="172" t="n">
        <v>0</v>
      </c>
      <c r="T629" s="173" t="n">
        <f aca="false">S629*H629</f>
        <v>0</v>
      </c>
      <c r="U629" s="17"/>
      <c r="V629" s="17"/>
      <c r="W629" s="17"/>
      <c r="X629" s="17"/>
      <c r="Y629" s="17"/>
      <c r="Z629" s="17"/>
      <c r="AA629" s="17"/>
      <c r="AB629" s="17"/>
      <c r="AC629" s="17"/>
      <c r="AD629" s="17"/>
      <c r="AE629" s="17"/>
      <c r="AR629" s="174" t="s">
        <v>131</v>
      </c>
      <c r="AT629" s="174" t="s">
        <v>127</v>
      </c>
      <c r="AU629" s="174" t="s">
        <v>82</v>
      </c>
      <c r="AY629" s="3" t="s">
        <v>124</v>
      </c>
      <c r="BE629" s="175" t="n">
        <f aca="false">IF(N629="základní",J629,0)</f>
        <v>0</v>
      </c>
      <c r="BF629" s="175" t="n">
        <f aca="false">IF(N629="snížená",J629,0)</f>
        <v>0</v>
      </c>
      <c r="BG629" s="175" t="n">
        <f aca="false">IF(N629="zákl. přenesená",J629,0)</f>
        <v>0</v>
      </c>
      <c r="BH629" s="175" t="n">
        <f aca="false">IF(N629="sníž. přenesená",J629,0)</f>
        <v>0</v>
      </c>
      <c r="BI629" s="175" t="n">
        <f aca="false">IF(N629="nulová",J629,0)</f>
        <v>0</v>
      </c>
      <c r="BJ629" s="3" t="s">
        <v>80</v>
      </c>
      <c r="BK629" s="175" t="n">
        <f aca="false">ROUND(I629*H629,2)</f>
        <v>0</v>
      </c>
      <c r="BL629" s="3" t="s">
        <v>131</v>
      </c>
      <c r="BM629" s="174" t="s">
        <v>748</v>
      </c>
    </row>
    <row r="630" s="176" customFormat="true" ht="12.8" hidden="false" customHeight="false" outlineLevel="0" collapsed="false">
      <c r="B630" s="177"/>
      <c r="D630" s="178" t="s">
        <v>133</v>
      </c>
      <c r="E630" s="179"/>
      <c r="F630" s="180" t="s">
        <v>749</v>
      </c>
      <c r="H630" s="179"/>
      <c r="L630" s="177"/>
      <c r="M630" s="181"/>
      <c r="N630" s="182"/>
      <c r="O630" s="182"/>
      <c r="P630" s="182"/>
      <c r="Q630" s="182"/>
      <c r="R630" s="182"/>
      <c r="S630" s="182"/>
      <c r="T630" s="183"/>
      <c r="AT630" s="179" t="s">
        <v>133</v>
      </c>
      <c r="AU630" s="179" t="s">
        <v>82</v>
      </c>
      <c r="AV630" s="176" t="s">
        <v>80</v>
      </c>
      <c r="AW630" s="176" t="s">
        <v>29</v>
      </c>
      <c r="AX630" s="176" t="s">
        <v>72</v>
      </c>
      <c r="AY630" s="179" t="s">
        <v>124</v>
      </c>
    </row>
    <row r="631" s="184" customFormat="true" ht="12.8" hidden="false" customHeight="false" outlineLevel="0" collapsed="false">
      <c r="B631" s="185"/>
      <c r="D631" s="178" t="s">
        <v>133</v>
      </c>
      <c r="E631" s="186"/>
      <c r="F631" s="187" t="s">
        <v>750</v>
      </c>
      <c r="H631" s="188" t="n">
        <v>4.346</v>
      </c>
      <c r="L631" s="185"/>
      <c r="M631" s="189"/>
      <c r="N631" s="190"/>
      <c r="O631" s="190"/>
      <c r="P631" s="190"/>
      <c r="Q631" s="190"/>
      <c r="R631" s="190"/>
      <c r="S631" s="190"/>
      <c r="T631" s="191"/>
      <c r="AT631" s="186" t="s">
        <v>133</v>
      </c>
      <c r="AU631" s="186" t="s">
        <v>82</v>
      </c>
      <c r="AV631" s="184" t="s">
        <v>82</v>
      </c>
      <c r="AW631" s="184" t="s">
        <v>29</v>
      </c>
      <c r="AX631" s="184" t="s">
        <v>72</v>
      </c>
      <c r="AY631" s="186" t="s">
        <v>124</v>
      </c>
    </row>
    <row r="632" s="176" customFormat="true" ht="12.8" hidden="false" customHeight="false" outlineLevel="0" collapsed="false">
      <c r="B632" s="177"/>
      <c r="D632" s="178" t="s">
        <v>133</v>
      </c>
      <c r="E632" s="179"/>
      <c r="F632" s="180" t="s">
        <v>751</v>
      </c>
      <c r="H632" s="179"/>
      <c r="L632" s="177"/>
      <c r="M632" s="181"/>
      <c r="N632" s="182"/>
      <c r="O632" s="182"/>
      <c r="P632" s="182"/>
      <c r="Q632" s="182"/>
      <c r="R632" s="182"/>
      <c r="S632" s="182"/>
      <c r="T632" s="183"/>
      <c r="AT632" s="179" t="s">
        <v>133</v>
      </c>
      <c r="AU632" s="179" t="s">
        <v>82</v>
      </c>
      <c r="AV632" s="176" t="s">
        <v>80</v>
      </c>
      <c r="AW632" s="176" t="s">
        <v>29</v>
      </c>
      <c r="AX632" s="176" t="s">
        <v>72</v>
      </c>
      <c r="AY632" s="179" t="s">
        <v>124</v>
      </c>
    </row>
    <row r="633" s="184" customFormat="true" ht="12.8" hidden="false" customHeight="false" outlineLevel="0" collapsed="false">
      <c r="B633" s="185"/>
      <c r="D633" s="178" t="s">
        <v>133</v>
      </c>
      <c r="E633" s="186"/>
      <c r="F633" s="187" t="s">
        <v>752</v>
      </c>
      <c r="H633" s="188" t="n">
        <v>6.636</v>
      </c>
      <c r="L633" s="185"/>
      <c r="M633" s="189"/>
      <c r="N633" s="190"/>
      <c r="O633" s="190"/>
      <c r="P633" s="190"/>
      <c r="Q633" s="190"/>
      <c r="R633" s="190"/>
      <c r="S633" s="190"/>
      <c r="T633" s="191"/>
      <c r="AT633" s="186" t="s">
        <v>133</v>
      </c>
      <c r="AU633" s="186" t="s">
        <v>82</v>
      </c>
      <c r="AV633" s="184" t="s">
        <v>82</v>
      </c>
      <c r="AW633" s="184" t="s">
        <v>29</v>
      </c>
      <c r="AX633" s="184" t="s">
        <v>72</v>
      </c>
      <c r="AY633" s="186" t="s">
        <v>124</v>
      </c>
    </row>
    <row r="634" s="176" customFormat="true" ht="12.8" hidden="false" customHeight="false" outlineLevel="0" collapsed="false">
      <c r="B634" s="177"/>
      <c r="D634" s="178" t="s">
        <v>133</v>
      </c>
      <c r="E634" s="179"/>
      <c r="F634" s="180" t="s">
        <v>753</v>
      </c>
      <c r="H634" s="179"/>
      <c r="L634" s="177"/>
      <c r="M634" s="181"/>
      <c r="N634" s="182"/>
      <c r="O634" s="182"/>
      <c r="P634" s="182"/>
      <c r="Q634" s="182"/>
      <c r="R634" s="182"/>
      <c r="S634" s="182"/>
      <c r="T634" s="183"/>
      <c r="AT634" s="179" t="s">
        <v>133</v>
      </c>
      <c r="AU634" s="179" t="s">
        <v>82</v>
      </c>
      <c r="AV634" s="176" t="s">
        <v>80</v>
      </c>
      <c r="AW634" s="176" t="s">
        <v>29</v>
      </c>
      <c r="AX634" s="176" t="s">
        <v>72</v>
      </c>
      <c r="AY634" s="179" t="s">
        <v>124</v>
      </c>
    </row>
    <row r="635" s="184" customFormat="true" ht="12.8" hidden="false" customHeight="false" outlineLevel="0" collapsed="false">
      <c r="B635" s="185"/>
      <c r="D635" s="178" t="s">
        <v>133</v>
      </c>
      <c r="E635" s="186"/>
      <c r="F635" s="187" t="s">
        <v>754</v>
      </c>
      <c r="H635" s="188" t="n">
        <v>2.343</v>
      </c>
      <c r="L635" s="185"/>
      <c r="M635" s="189"/>
      <c r="N635" s="190"/>
      <c r="O635" s="190"/>
      <c r="P635" s="190"/>
      <c r="Q635" s="190"/>
      <c r="R635" s="190"/>
      <c r="S635" s="190"/>
      <c r="T635" s="191"/>
      <c r="AT635" s="186" t="s">
        <v>133</v>
      </c>
      <c r="AU635" s="186" t="s">
        <v>82</v>
      </c>
      <c r="AV635" s="184" t="s">
        <v>82</v>
      </c>
      <c r="AW635" s="184" t="s">
        <v>29</v>
      </c>
      <c r="AX635" s="184" t="s">
        <v>72</v>
      </c>
      <c r="AY635" s="186" t="s">
        <v>124</v>
      </c>
    </row>
    <row r="636" s="184" customFormat="true" ht="12.8" hidden="false" customHeight="false" outlineLevel="0" collapsed="false">
      <c r="B636" s="185"/>
      <c r="D636" s="178" t="s">
        <v>133</v>
      </c>
      <c r="E636" s="186"/>
      <c r="F636" s="187" t="s">
        <v>755</v>
      </c>
      <c r="H636" s="188" t="n">
        <v>1.629</v>
      </c>
      <c r="L636" s="185"/>
      <c r="M636" s="189"/>
      <c r="N636" s="190"/>
      <c r="O636" s="190"/>
      <c r="P636" s="190"/>
      <c r="Q636" s="190"/>
      <c r="R636" s="190"/>
      <c r="S636" s="190"/>
      <c r="T636" s="191"/>
      <c r="AT636" s="186" t="s">
        <v>133</v>
      </c>
      <c r="AU636" s="186" t="s">
        <v>82</v>
      </c>
      <c r="AV636" s="184" t="s">
        <v>82</v>
      </c>
      <c r="AW636" s="184" t="s">
        <v>29</v>
      </c>
      <c r="AX636" s="184" t="s">
        <v>72</v>
      </c>
      <c r="AY636" s="186" t="s">
        <v>124</v>
      </c>
    </row>
    <row r="637" s="215" customFormat="true" ht="12.8" hidden="false" customHeight="false" outlineLevel="0" collapsed="false">
      <c r="B637" s="216"/>
      <c r="D637" s="178" t="s">
        <v>133</v>
      </c>
      <c r="E637" s="217"/>
      <c r="F637" s="218" t="s">
        <v>392</v>
      </c>
      <c r="H637" s="219" t="n">
        <v>14.954</v>
      </c>
      <c r="L637" s="216"/>
      <c r="M637" s="220"/>
      <c r="N637" s="221"/>
      <c r="O637" s="221"/>
      <c r="P637" s="221"/>
      <c r="Q637" s="221"/>
      <c r="R637" s="221"/>
      <c r="S637" s="221"/>
      <c r="T637" s="222"/>
      <c r="AT637" s="217" t="s">
        <v>133</v>
      </c>
      <c r="AU637" s="217" t="s">
        <v>82</v>
      </c>
      <c r="AV637" s="215" t="s">
        <v>142</v>
      </c>
      <c r="AW637" s="215" t="s">
        <v>29</v>
      </c>
      <c r="AX637" s="215" t="s">
        <v>72</v>
      </c>
      <c r="AY637" s="217" t="s">
        <v>124</v>
      </c>
    </row>
    <row r="638" s="176" customFormat="true" ht="12.8" hidden="false" customHeight="false" outlineLevel="0" collapsed="false">
      <c r="B638" s="177"/>
      <c r="D638" s="178" t="s">
        <v>133</v>
      </c>
      <c r="E638" s="179"/>
      <c r="F638" s="180" t="s">
        <v>756</v>
      </c>
      <c r="H638" s="179"/>
      <c r="L638" s="177"/>
      <c r="M638" s="181"/>
      <c r="N638" s="182"/>
      <c r="O638" s="182"/>
      <c r="P638" s="182"/>
      <c r="Q638" s="182"/>
      <c r="R638" s="182"/>
      <c r="S638" s="182"/>
      <c r="T638" s="183"/>
      <c r="AT638" s="179" t="s">
        <v>133</v>
      </c>
      <c r="AU638" s="179" t="s">
        <v>82</v>
      </c>
      <c r="AV638" s="176" t="s">
        <v>80</v>
      </c>
      <c r="AW638" s="176" t="s">
        <v>29</v>
      </c>
      <c r="AX638" s="176" t="s">
        <v>72</v>
      </c>
      <c r="AY638" s="179" t="s">
        <v>124</v>
      </c>
    </row>
    <row r="639" s="184" customFormat="true" ht="12.8" hidden="false" customHeight="false" outlineLevel="0" collapsed="false">
      <c r="B639" s="185"/>
      <c r="D639" s="178" t="s">
        <v>133</v>
      </c>
      <c r="E639" s="186"/>
      <c r="F639" s="187" t="s">
        <v>757</v>
      </c>
      <c r="H639" s="188" t="n">
        <v>3.329</v>
      </c>
      <c r="L639" s="185"/>
      <c r="M639" s="189"/>
      <c r="N639" s="190"/>
      <c r="O639" s="190"/>
      <c r="P639" s="190"/>
      <c r="Q639" s="190"/>
      <c r="R639" s="190"/>
      <c r="S639" s="190"/>
      <c r="T639" s="191"/>
      <c r="AT639" s="186" t="s">
        <v>133</v>
      </c>
      <c r="AU639" s="186" t="s">
        <v>82</v>
      </c>
      <c r="AV639" s="184" t="s">
        <v>82</v>
      </c>
      <c r="AW639" s="184" t="s">
        <v>29</v>
      </c>
      <c r="AX639" s="184" t="s">
        <v>72</v>
      </c>
      <c r="AY639" s="186" t="s">
        <v>124</v>
      </c>
    </row>
    <row r="640" s="176" customFormat="true" ht="12.8" hidden="false" customHeight="false" outlineLevel="0" collapsed="false">
      <c r="B640" s="177"/>
      <c r="D640" s="178" t="s">
        <v>133</v>
      </c>
      <c r="E640" s="179"/>
      <c r="F640" s="180" t="s">
        <v>758</v>
      </c>
      <c r="H640" s="179"/>
      <c r="L640" s="177"/>
      <c r="M640" s="181"/>
      <c r="N640" s="182"/>
      <c r="O640" s="182"/>
      <c r="P640" s="182"/>
      <c r="Q640" s="182"/>
      <c r="R640" s="182"/>
      <c r="S640" s="182"/>
      <c r="T640" s="183"/>
      <c r="AT640" s="179" t="s">
        <v>133</v>
      </c>
      <c r="AU640" s="179" t="s">
        <v>82</v>
      </c>
      <c r="AV640" s="176" t="s">
        <v>80</v>
      </c>
      <c r="AW640" s="176" t="s">
        <v>29</v>
      </c>
      <c r="AX640" s="176" t="s">
        <v>72</v>
      </c>
      <c r="AY640" s="179" t="s">
        <v>124</v>
      </c>
    </row>
    <row r="641" s="184" customFormat="true" ht="12.8" hidden="false" customHeight="false" outlineLevel="0" collapsed="false">
      <c r="B641" s="185"/>
      <c r="D641" s="178" t="s">
        <v>133</v>
      </c>
      <c r="E641" s="186"/>
      <c r="F641" s="187" t="s">
        <v>759</v>
      </c>
      <c r="H641" s="188" t="n">
        <v>4.784</v>
      </c>
      <c r="L641" s="185"/>
      <c r="M641" s="189"/>
      <c r="N641" s="190"/>
      <c r="O641" s="190"/>
      <c r="P641" s="190"/>
      <c r="Q641" s="190"/>
      <c r="R641" s="190"/>
      <c r="S641" s="190"/>
      <c r="T641" s="191"/>
      <c r="AT641" s="186" t="s">
        <v>133</v>
      </c>
      <c r="AU641" s="186" t="s">
        <v>82</v>
      </c>
      <c r="AV641" s="184" t="s">
        <v>82</v>
      </c>
      <c r="AW641" s="184" t="s">
        <v>29</v>
      </c>
      <c r="AX641" s="184" t="s">
        <v>72</v>
      </c>
      <c r="AY641" s="186" t="s">
        <v>124</v>
      </c>
    </row>
    <row r="642" s="176" customFormat="true" ht="12.8" hidden="false" customHeight="false" outlineLevel="0" collapsed="false">
      <c r="B642" s="177"/>
      <c r="D642" s="178" t="s">
        <v>133</v>
      </c>
      <c r="E642" s="179"/>
      <c r="F642" s="180" t="s">
        <v>760</v>
      </c>
      <c r="H642" s="179"/>
      <c r="L642" s="177"/>
      <c r="M642" s="181"/>
      <c r="N642" s="182"/>
      <c r="O642" s="182"/>
      <c r="P642" s="182"/>
      <c r="Q642" s="182"/>
      <c r="R642" s="182"/>
      <c r="S642" s="182"/>
      <c r="T642" s="183"/>
      <c r="AT642" s="179" t="s">
        <v>133</v>
      </c>
      <c r="AU642" s="179" t="s">
        <v>82</v>
      </c>
      <c r="AV642" s="176" t="s">
        <v>80</v>
      </c>
      <c r="AW642" s="176" t="s">
        <v>29</v>
      </c>
      <c r="AX642" s="176" t="s">
        <v>72</v>
      </c>
      <c r="AY642" s="179" t="s">
        <v>124</v>
      </c>
    </row>
    <row r="643" s="184" customFormat="true" ht="12.8" hidden="false" customHeight="false" outlineLevel="0" collapsed="false">
      <c r="B643" s="185"/>
      <c r="D643" s="178" t="s">
        <v>133</v>
      </c>
      <c r="E643" s="186"/>
      <c r="F643" s="187" t="s">
        <v>761</v>
      </c>
      <c r="H643" s="188" t="n">
        <v>3.11</v>
      </c>
      <c r="L643" s="185"/>
      <c r="M643" s="189"/>
      <c r="N643" s="190"/>
      <c r="O643" s="190"/>
      <c r="P643" s="190"/>
      <c r="Q643" s="190"/>
      <c r="R643" s="190"/>
      <c r="S643" s="190"/>
      <c r="T643" s="191"/>
      <c r="AT643" s="186" t="s">
        <v>133</v>
      </c>
      <c r="AU643" s="186" t="s">
        <v>82</v>
      </c>
      <c r="AV643" s="184" t="s">
        <v>82</v>
      </c>
      <c r="AW643" s="184" t="s">
        <v>29</v>
      </c>
      <c r="AX643" s="184" t="s">
        <v>72</v>
      </c>
      <c r="AY643" s="186" t="s">
        <v>124</v>
      </c>
    </row>
    <row r="644" s="184" customFormat="true" ht="12.8" hidden="false" customHeight="false" outlineLevel="0" collapsed="false">
      <c r="B644" s="185"/>
      <c r="D644" s="178" t="s">
        <v>133</v>
      </c>
      <c r="E644" s="186"/>
      <c r="F644" s="187" t="s">
        <v>762</v>
      </c>
      <c r="H644" s="188" t="n">
        <v>1.619</v>
      </c>
      <c r="L644" s="185"/>
      <c r="M644" s="189"/>
      <c r="N644" s="190"/>
      <c r="O644" s="190"/>
      <c r="P644" s="190"/>
      <c r="Q644" s="190"/>
      <c r="R644" s="190"/>
      <c r="S644" s="190"/>
      <c r="T644" s="191"/>
      <c r="AT644" s="186" t="s">
        <v>133</v>
      </c>
      <c r="AU644" s="186" t="s">
        <v>82</v>
      </c>
      <c r="AV644" s="184" t="s">
        <v>82</v>
      </c>
      <c r="AW644" s="184" t="s">
        <v>29</v>
      </c>
      <c r="AX644" s="184" t="s">
        <v>72</v>
      </c>
      <c r="AY644" s="186" t="s">
        <v>124</v>
      </c>
    </row>
    <row r="645" s="215" customFormat="true" ht="12.8" hidden="false" customHeight="false" outlineLevel="0" collapsed="false">
      <c r="B645" s="216"/>
      <c r="D645" s="178" t="s">
        <v>133</v>
      </c>
      <c r="E645" s="217"/>
      <c r="F645" s="218" t="s">
        <v>392</v>
      </c>
      <c r="H645" s="219" t="n">
        <v>12.842</v>
      </c>
      <c r="L645" s="216"/>
      <c r="M645" s="220"/>
      <c r="N645" s="221"/>
      <c r="O645" s="221"/>
      <c r="P645" s="221"/>
      <c r="Q645" s="221"/>
      <c r="R645" s="221"/>
      <c r="S645" s="221"/>
      <c r="T645" s="222"/>
      <c r="AT645" s="217" t="s">
        <v>133</v>
      </c>
      <c r="AU645" s="217" t="s">
        <v>82</v>
      </c>
      <c r="AV645" s="215" t="s">
        <v>142</v>
      </c>
      <c r="AW645" s="215" t="s">
        <v>29</v>
      </c>
      <c r="AX645" s="215" t="s">
        <v>72</v>
      </c>
      <c r="AY645" s="217" t="s">
        <v>124</v>
      </c>
    </row>
    <row r="646" s="197" customFormat="true" ht="12.8" hidden="false" customHeight="false" outlineLevel="0" collapsed="false">
      <c r="B646" s="198"/>
      <c r="D646" s="178" t="s">
        <v>133</v>
      </c>
      <c r="E646" s="199"/>
      <c r="F646" s="200" t="s">
        <v>234</v>
      </c>
      <c r="H646" s="201" t="n">
        <v>27.796</v>
      </c>
      <c r="L646" s="198"/>
      <c r="M646" s="202"/>
      <c r="N646" s="203"/>
      <c r="O646" s="203"/>
      <c r="P646" s="203"/>
      <c r="Q646" s="203"/>
      <c r="R646" s="203"/>
      <c r="S646" s="203"/>
      <c r="T646" s="204"/>
      <c r="AT646" s="199" t="s">
        <v>133</v>
      </c>
      <c r="AU646" s="199" t="s">
        <v>82</v>
      </c>
      <c r="AV646" s="197" t="s">
        <v>131</v>
      </c>
      <c r="AW646" s="197" t="s">
        <v>29</v>
      </c>
      <c r="AX646" s="197" t="s">
        <v>80</v>
      </c>
      <c r="AY646" s="199" t="s">
        <v>124</v>
      </c>
    </row>
    <row r="647" s="22" customFormat="true" ht="16.5" hidden="false" customHeight="true" outlineLevel="0" collapsed="false">
      <c r="A647" s="17"/>
      <c r="B647" s="162"/>
      <c r="C647" s="163" t="s">
        <v>763</v>
      </c>
      <c r="D647" s="163" t="s">
        <v>127</v>
      </c>
      <c r="E647" s="164" t="s">
        <v>764</v>
      </c>
      <c r="F647" s="165" t="s">
        <v>765</v>
      </c>
      <c r="G647" s="166" t="s">
        <v>130</v>
      </c>
      <c r="H647" s="167" t="n">
        <v>3.268</v>
      </c>
      <c r="I647" s="168"/>
      <c r="J647" s="168" t="n">
        <f aca="false">ROUND(I647*H647,2)</f>
        <v>0</v>
      </c>
      <c r="K647" s="169"/>
      <c r="L647" s="18"/>
      <c r="M647" s="170"/>
      <c r="N647" s="171" t="s">
        <v>37</v>
      </c>
      <c r="O647" s="172" t="n">
        <v>1.152</v>
      </c>
      <c r="P647" s="172" t="n">
        <f aca="false">O647*H647</f>
        <v>3.764736</v>
      </c>
      <c r="Q647" s="172" t="n">
        <v>2.45336</v>
      </c>
      <c r="R647" s="172" t="n">
        <f aca="false">Q647*H647</f>
        <v>8.01758048</v>
      </c>
      <c r="S647" s="172" t="n">
        <v>0</v>
      </c>
      <c r="T647" s="173" t="n">
        <f aca="false">S647*H647</f>
        <v>0</v>
      </c>
      <c r="U647" s="17"/>
      <c r="V647" s="17"/>
      <c r="W647" s="17"/>
      <c r="X647" s="17"/>
      <c r="Y647" s="17"/>
      <c r="Z647" s="17"/>
      <c r="AA647" s="17"/>
      <c r="AB647" s="17"/>
      <c r="AC647" s="17"/>
      <c r="AD647" s="17"/>
      <c r="AE647" s="17"/>
      <c r="AR647" s="174" t="s">
        <v>131</v>
      </c>
      <c r="AT647" s="174" t="s">
        <v>127</v>
      </c>
      <c r="AU647" s="174" t="s">
        <v>82</v>
      </c>
      <c r="AY647" s="3" t="s">
        <v>124</v>
      </c>
      <c r="BE647" s="175" t="n">
        <f aca="false">IF(N647="základní",J647,0)</f>
        <v>0</v>
      </c>
      <c r="BF647" s="175" t="n">
        <f aca="false">IF(N647="snížená",J647,0)</f>
        <v>0</v>
      </c>
      <c r="BG647" s="175" t="n">
        <f aca="false">IF(N647="zákl. přenesená",J647,0)</f>
        <v>0</v>
      </c>
      <c r="BH647" s="175" t="n">
        <f aca="false">IF(N647="sníž. přenesená",J647,0)</f>
        <v>0</v>
      </c>
      <c r="BI647" s="175" t="n">
        <f aca="false">IF(N647="nulová",J647,0)</f>
        <v>0</v>
      </c>
      <c r="BJ647" s="3" t="s">
        <v>80</v>
      </c>
      <c r="BK647" s="175" t="n">
        <f aca="false">ROUND(I647*H647,2)</f>
        <v>0</v>
      </c>
      <c r="BL647" s="3" t="s">
        <v>131</v>
      </c>
      <c r="BM647" s="174" t="s">
        <v>766</v>
      </c>
    </row>
    <row r="648" s="176" customFormat="true" ht="12.8" hidden="false" customHeight="false" outlineLevel="0" collapsed="false">
      <c r="B648" s="177"/>
      <c r="D648" s="178" t="s">
        <v>133</v>
      </c>
      <c r="E648" s="179"/>
      <c r="F648" s="180" t="s">
        <v>360</v>
      </c>
      <c r="H648" s="179"/>
      <c r="L648" s="177"/>
      <c r="M648" s="181"/>
      <c r="N648" s="182"/>
      <c r="O648" s="182"/>
      <c r="P648" s="182"/>
      <c r="Q648" s="182"/>
      <c r="R648" s="182"/>
      <c r="S648" s="182"/>
      <c r="T648" s="183"/>
      <c r="AT648" s="179" t="s">
        <v>133</v>
      </c>
      <c r="AU648" s="179" t="s">
        <v>82</v>
      </c>
      <c r="AV648" s="176" t="s">
        <v>80</v>
      </c>
      <c r="AW648" s="176" t="s">
        <v>29</v>
      </c>
      <c r="AX648" s="176" t="s">
        <v>72</v>
      </c>
      <c r="AY648" s="179" t="s">
        <v>124</v>
      </c>
    </row>
    <row r="649" s="184" customFormat="true" ht="12.8" hidden="false" customHeight="false" outlineLevel="0" collapsed="false">
      <c r="B649" s="185"/>
      <c r="D649" s="178" t="s">
        <v>133</v>
      </c>
      <c r="E649" s="186"/>
      <c r="F649" s="187" t="s">
        <v>767</v>
      </c>
      <c r="H649" s="188" t="n">
        <v>3.268</v>
      </c>
      <c r="L649" s="185"/>
      <c r="M649" s="189"/>
      <c r="N649" s="190"/>
      <c r="O649" s="190"/>
      <c r="P649" s="190"/>
      <c r="Q649" s="190"/>
      <c r="R649" s="190"/>
      <c r="S649" s="190"/>
      <c r="T649" s="191"/>
      <c r="AT649" s="186" t="s">
        <v>133</v>
      </c>
      <c r="AU649" s="186" t="s">
        <v>82</v>
      </c>
      <c r="AV649" s="184" t="s">
        <v>82</v>
      </c>
      <c r="AW649" s="184" t="s">
        <v>29</v>
      </c>
      <c r="AX649" s="184" t="s">
        <v>80</v>
      </c>
      <c r="AY649" s="186" t="s">
        <v>124</v>
      </c>
    </row>
    <row r="650" s="22" customFormat="true" ht="16.5" hidden="false" customHeight="true" outlineLevel="0" collapsed="false">
      <c r="A650" s="17"/>
      <c r="B650" s="162"/>
      <c r="C650" s="163" t="s">
        <v>768</v>
      </c>
      <c r="D650" s="163" t="s">
        <v>127</v>
      </c>
      <c r="E650" s="164" t="s">
        <v>769</v>
      </c>
      <c r="F650" s="165" t="s">
        <v>770</v>
      </c>
      <c r="G650" s="166" t="s">
        <v>130</v>
      </c>
      <c r="H650" s="167" t="n">
        <v>2.113</v>
      </c>
      <c r="I650" s="168"/>
      <c r="J650" s="168" t="n">
        <f aca="false">ROUND(I650*H650,2)</f>
        <v>0</v>
      </c>
      <c r="K650" s="169"/>
      <c r="L650" s="18"/>
      <c r="M650" s="170"/>
      <c r="N650" s="171" t="s">
        <v>37</v>
      </c>
      <c r="O650" s="172" t="n">
        <v>1.65</v>
      </c>
      <c r="P650" s="172" t="n">
        <f aca="false">O650*H650</f>
        <v>3.48645</v>
      </c>
      <c r="Q650" s="172" t="n">
        <v>2.45336</v>
      </c>
      <c r="R650" s="172" t="n">
        <f aca="false">Q650*H650</f>
        <v>5.18394968</v>
      </c>
      <c r="S650" s="172" t="n">
        <v>0</v>
      </c>
      <c r="T650" s="173" t="n">
        <f aca="false">S650*H650</f>
        <v>0</v>
      </c>
      <c r="U650" s="17"/>
      <c r="V650" s="17"/>
      <c r="W650" s="17"/>
      <c r="X650" s="17"/>
      <c r="Y650" s="17"/>
      <c r="Z650" s="17"/>
      <c r="AA650" s="17"/>
      <c r="AB650" s="17"/>
      <c r="AC650" s="17"/>
      <c r="AD650" s="17"/>
      <c r="AE650" s="17"/>
      <c r="AR650" s="174" t="s">
        <v>131</v>
      </c>
      <c r="AT650" s="174" t="s">
        <v>127</v>
      </c>
      <c r="AU650" s="174" t="s">
        <v>82</v>
      </c>
      <c r="AY650" s="3" t="s">
        <v>124</v>
      </c>
      <c r="BE650" s="175" t="n">
        <f aca="false">IF(N650="základní",J650,0)</f>
        <v>0</v>
      </c>
      <c r="BF650" s="175" t="n">
        <f aca="false">IF(N650="snížená",J650,0)</f>
        <v>0</v>
      </c>
      <c r="BG650" s="175" t="n">
        <f aca="false">IF(N650="zákl. přenesená",J650,0)</f>
        <v>0</v>
      </c>
      <c r="BH650" s="175" t="n">
        <f aca="false">IF(N650="sníž. přenesená",J650,0)</f>
        <v>0</v>
      </c>
      <c r="BI650" s="175" t="n">
        <f aca="false">IF(N650="nulová",J650,0)</f>
        <v>0</v>
      </c>
      <c r="BJ650" s="3" t="s">
        <v>80</v>
      </c>
      <c r="BK650" s="175" t="n">
        <f aca="false">ROUND(I650*H650,2)</f>
        <v>0</v>
      </c>
      <c r="BL650" s="3" t="s">
        <v>131</v>
      </c>
      <c r="BM650" s="174" t="s">
        <v>771</v>
      </c>
    </row>
    <row r="651" s="176" customFormat="true" ht="12.8" hidden="false" customHeight="false" outlineLevel="0" collapsed="false">
      <c r="B651" s="177"/>
      <c r="D651" s="178" t="s">
        <v>133</v>
      </c>
      <c r="E651" s="179"/>
      <c r="F651" s="180" t="s">
        <v>772</v>
      </c>
      <c r="H651" s="179"/>
      <c r="L651" s="177"/>
      <c r="M651" s="181"/>
      <c r="N651" s="182"/>
      <c r="O651" s="182"/>
      <c r="P651" s="182"/>
      <c r="Q651" s="182"/>
      <c r="R651" s="182"/>
      <c r="S651" s="182"/>
      <c r="T651" s="183"/>
      <c r="AT651" s="179" t="s">
        <v>133</v>
      </c>
      <c r="AU651" s="179" t="s">
        <v>82</v>
      </c>
      <c r="AV651" s="176" t="s">
        <v>80</v>
      </c>
      <c r="AW651" s="176" t="s">
        <v>29</v>
      </c>
      <c r="AX651" s="176" t="s">
        <v>72</v>
      </c>
      <c r="AY651" s="179" t="s">
        <v>124</v>
      </c>
    </row>
    <row r="652" s="184" customFormat="true" ht="12.8" hidden="false" customHeight="false" outlineLevel="0" collapsed="false">
      <c r="B652" s="185"/>
      <c r="D652" s="178" t="s">
        <v>133</v>
      </c>
      <c r="E652" s="186"/>
      <c r="F652" s="187" t="s">
        <v>773</v>
      </c>
      <c r="H652" s="188" t="n">
        <v>0.182</v>
      </c>
      <c r="L652" s="185"/>
      <c r="M652" s="189"/>
      <c r="N652" s="190"/>
      <c r="O652" s="190"/>
      <c r="P652" s="190"/>
      <c r="Q652" s="190"/>
      <c r="R652" s="190"/>
      <c r="S652" s="190"/>
      <c r="T652" s="191"/>
      <c r="AT652" s="186" t="s">
        <v>133</v>
      </c>
      <c r="AU652" s="186" t="s">
        <v>82</v>
      </c>
      <c r="AV652" s="184" t="s">
        <v>82</v>
      </c>
      <c r="AW652" s="184" t="s">
        <v>29</v>
      </c>
      <c r="AX652" s="184" t="s">
        <v>72</v>
      </c>
      <c r="AY652" s="186" t="s">
        <v>124</v>
      </c>
    </row>
    <row r="653" s="184" customFormat="true" ht="12.8" hidden="false" customHeight="false" outlineLevel="0" collapsed="false">
      <c r="B653" s="185"/>
      <c r="D653" s="178" t="s">
        <v>133</v>
      </c>
      <c r="E653" s="186"/>
      <c r="F653" s="187" t="s">
        <v>774</v>
      </c>
      <c r="H653" s="188" t="n">
        <v>1.147</v>
      </c>
      <c r="L653" s="185"/>
      <c r="M653" s="189"/>
      <c r="N653" s="190"/>
      <c r="O653" s="190"/>
      <c r="P653" s="190"/>
      <c r="Q653" s="190"/>
      <c r="R653" s="190"/>
      <c r="S653" s="190"/>
      <c r="T653" s="191"/>
      <c r="AT653" s="186" t="s">
        <v>133</v>
      </c>
      <c r="AU653" s="186" t="s">
        <v>82</v>
      </c>
      <c r="AV653" s="184" t="s">
        <v>82</v>
      </c>
      <c r="AW653" s="184" t="s">
        <v>29</v>
      </c>
      <c r="AX653" s="184" t="s">
        <v>72</v>
      </c>
      <c r="AY653" s="186" t="s">
        <v>124</v>
      </c>
    </row>
    <row r="654" s="176" customFormat="true" ht="12.8" hidden="false" customHeight="false" outlineLevel="0" collapsed="false">
      <c r="B654" s="177"/>
      <c r="D654" s="178" t="s">
        <v>133</v>
      </c>
      <c r="E654" s="179"/>
      <c r="F654" s="180" t="s">
        <v>775</v>
      </c>
      <c r="H654" s="179"/>
      <c r="L654" s="177"/>
      <c r="M654" s="181"/>
      <c r="N654" s="182"/>
      <c r="O654" s="182"/>
      <c r="P654" s="182"/>
      <c r="Q654" s="182"/>
      <c r="R654" s="182"/>
      <c r="S654" s="182"/>
      <c r="T654" s="183"/>
      <c r="AT654" s="179" t="s">
        <v>133</v>
      </c>
      <c r="AU654" s="179" t="s">
        <v>82</v>
      </c>
      <c r="AV654" s="176" t="s">
        <v>80</v>
      </c>
      <c r="AW654" s="176" t="s">
        <v>29</v>
      </c>
      <c r="AX654" s="176" t="s">
        <v>72</v>
      </c>
      <c r="AY654" s="179" t="s">
        <v>124</v>
      </c>
    </row>
    <row r="655" s="184" customFormat="true" ht="12.8" hidden="false" customHeight="false" outlineLevel="0" collapsed="false">
      <c r="B655" s="185"/>
      <c r="D655" s="178" t="s">
        <v>133</v>
      </c>
      <c r="E655" s="186"/>
      <c r="F655" s="187" t="s">
        <v>776</v>
      </c>
      <c r="H655" s="188" t="n">
        <v>0.784</v>
      </c>
      <c r="L655" s="185"/>
      <c r="M655" s="189"/>
      <c r="N655" s="190"/>
      <c r="O655" s="190"/>
      <c r="P655" s="190"/>
      <c r="Q655" s="190"/>
      <c r="R655" s="190"/>
      <c r="S655" s="190"/>
      <c r="T655" s="191"/>
      <c r="AT655" s="186" t="s">
        <v>133</v>
      </c>
      <c r="AU655" s="186" t="s">
        <v>82</v>
      </c>
      <c r="AV655" s="184" t="s">
        <v>82</v>
      </c>
      <c r="AW655" s="184" t="s">
        <v>29</v>
      </c>
      <c r="AX655" s="184" t="s">
        <v>72</v>
      </c>
      <c r="AY655" s="186" t="s">
        <v>124</v>
      </c>
    </row>
    <row r="656" s="197" customFormat="true" ht="12.8" hidden="false" customHeight="false" outlineLevel="0" collapsed="false">
      <c r="B656" s="198"/>
      <c r="D656" s="178" t="s">
        <v>133</v>
      </c>
      <c r="E656" s="199"/>
      <c r="F656" s="200" t="s">
        <v>234</v>
      </c>
      <c r="H656" s="201" t="n">
        <v>2.113</v>
      </c>
      <c r="L656" s="198"/>
      <c r="M656" s="202"/>
      <c r="N656" s="203"/>
      <c r="O656" s="203"/>
      <c r="P656" s="203"/>
      <c r="Q656" s="203"/>
      <c r="R656" s="203"/>
      <c r="S656" s="203"/>
      <c r="T656" s="204"/>
      <c r="AT656" s="199" t="s">
        <v>133</v>
      </c>
      <c r="AU656" s="199" t="s">
        <v>82</v>
      </c>
      <c r="AV656" s="197" t="s">
        <v>131</v>
      </c>
      <c r="AW656" s="197" t="s">
        <v>29</v>
      </c>
      <c r="AX656" s="197" t="s">
        <v>80</v>
      </c>
      <c r="AY656" s="199" t="s">
        <v>124</v>
      </c>
    </row>
    <row r="657" s="22" customFormat="true" ht="21.75" hidden="false" customHeight="true" outlineLevel="0" collapsed="false">
      <c r="A657" s="17"/>
      <c r="B657" s="162"/>
      <c r="C657" s="163" t="s">
        <v>777</v>
      </c>
      <c r="D657" s="163" t="s">
        <v>127</v>
      </c>
      <c r="E657" s="164" t="s">
        <v>778</v>
      </c>
      <c r="F657" s="165" t="s">
        <v>779</v>
      </c>
      <c r="G657" s="166" t="s">
        <v>256</v>
      </c>
      <c r="H657" s="167" t="n">
        <v>46.88</v>
      </c>
      <c r="I657" s="168"/>
      <c r="J657" s="168" t="n">
        <f aca="false">ROUND(I657*H657,2)</f>
        <v>0</v>
      </c>
      <c r="K657" s="169"/>
      <c r="L657" s="18"/>
      <c r="M657" s="170"/>
      <c r="N657" s="171" t="s">
        <v>37</v>
      </c>
      <c r="O657" s="172" t="n">
        <v>0.397</v>
      </c>
      <c r="P657" s="172" t="n">
        <f aca="false">O657*H657</f>
        <v>18.61136</v>
      </c>
      <c r="Q657" s="172" t="n">
        <v>0.00663</v>
      </c>
      <c r="R657" s="172" t="n">
        <f aca="false">Q657*H657</f>
        <v>0.3108144</v>
      </c>
      <c r="S657" s="172" t="n">
        <v>0</v>
      </c>
      <c r="T657" s="173" t="n">
        <f aca="false">S657*H657</f>
        <v>0</v>
      </c>
      <c r="U657" s="17"/>
      <c r="V657" s="17"/>
      <c r="W657" s="17"/>
      <c r="X657" s="17"/>
      <c r="Y657" s="17"/>
      <c r="Z657" s="17"/>
      <c r="AA657" s="17"/>
      <c r="AB657" s="17"/>
      <c r="AC657" s="17"/>
      <c r="AD657" s="17"/>
      <c r="AE657" s="17"/>
      <c r="AR657" s="174" t="s">
        <v>131</v>
      </c>
      <c r="AT657" s="174" t="s">
        <v>127</v>
      </c>
      <c r="AU657" s="174" t="s">
        <v>82</v>
      </c>
      <c r="AY657" s="3" t="s">
        <v>124</v>
      </c>
      <c r="BE657" s="175" t="n">
        <f aca="false">IF(N657="základní",J657,0)</f>
        <v>0</v>
      </c>
      <c r="BF657" s="175" t="n">
        <f aca="false">IF(N657="snížená",J657,0)</f>
        <v>0</v>
      </c>
      <c r="BG657" s="175" t="n">
        <f aca="false">IF(N657="zákl. přenesená",J657,0)</f>
        <v>0</v>
      </c>
      <c r="BH657" s="175" t="n">
        <f aca="false">IF(N657="sníž. přenesená",J657,0)</f>
        <v>0</v>
      </c>
      <c r="BI657" s="175" t="n">
        <f aca="false">IF(N657="nulová",J657,0)</f>
        <v>0</v>
      </c>
      <c r="BJ657" s="3" t="s">
        <v>80</v>
      </c>
      <c r="BK657" s="175" t="n">
        <f aca="false">ROUND(I657*H657,2)</f>
        <v>0</v>
      </c>
      <c r="BL657" s="3" t="s">
        <v>131</v>
      </c>
      <c r="BM657" s="174" t="s">
        <v>780</v>
      </c>
    </row>
    <row r="658" s="176" customFormat="true" ht="12.8" hidden="false" customHeight="false" outlineLevel="0" collapsed="false">
      <c r="B658" s="177"/>
      <c r="D658" s="178" t="s">
        <v>133</v>
      </c>
      <c r="E658" s="179"/>
      <c r="F658" s="180" t="s">
        <v>368</v>
      </c>
      <c r="H658" s="179"/>
      <c r="L658" s="177"/>
      <c r="M658" s="181"/>
      <c r="N658" s="182"/>
      <c r="O658" s="182"/>
      <c r="P658" s="182"/>
      <c r="Q658" s="182"/>
      <c r="R658" s="182"/>
      <c r="S658" s="182"/>
      <c r="T658" s="183"/>
      <c r="AT658" s="179" t="s">
        <v>133</v>
      </c>
      <c r="AU658" s="179" t="s">
        <v>82</v>
      </c>
      <c r="AV658" s="176" t="s">
        <v>80</v>
      </c>
      <c r="AW658" s="176" t="s">
        <v>29</v>
      </c>
      <c r="AX658" s="176" t="s">
        <v>72</v>
      </c>
      <c r="AY658" s="179" t="s">
        <v>124</v>
      </c>
    </row>
    <row r="659" s="184" customFormat="true" ht="12.8" hidden="false" customHeight="false" outlineLevel="0" collapsed="false">
      <c r="B659" s="185"/>
      <c r="D659" s="178" t="s">
        <v>133</v>
      </c>
      <c r="E659" s="186"/>
      <c r="F659" s="187" t="s">
        <v>781</v>
      </c>
      <c r="H659" s="188" t="n">
        <v>2.106</v>
      </c>
      <c r="L659" s="185"/>
      <c r="M659" s="189"/>
      <c r="N659" s="190"/>
      <c r="O659" s="190"/>
      <c r="P659" s="190"/>
      <c r="Q659" s="190"/>
      <c r="R659" s="190"/>
      <c r="S659" s="190"/>
      <c r="T659" s="191"/>
      <c r="AT659" s="186" t="s">
        <v>133</v>
      </c>
      <c r="AU659" s="186" t="s">
        <v>82</v>
      </c>
      <c r="AV659" s="184" t="s">
        <v>82</v>
      </c>
      <c r="AW659" s="184" t="s">
        <v>29</v>
      </c>
      <c r="AX659" s="184" t="s">
        <v>72</v>
      </c>
      <c r="AY659" s="186" t="s">
        <v>124</v>
      </c>
    </row>
    <row r="660" s="184" customFormat="true" ht="12.8" hidden="false" customHeight="false" outlineLevel="0" collapsed="false">
      <c r="B660" s="185"/>
      <c r="D660" s="178" t="s">
        <v>133</v>
      </c>
      <c r="E660" s="186"/>
      <c r="F660" s="187" t="s">
        <v>782</v>
      </c>
      <c r="H660" s="188" t="n">
        <v>11.745</v>
      </c>
      <c r="L660" s="185"/>
      <c r="M660" s="189"/>
      <c r="N660" s="190"/>
      <c r="O660" s="190"/>
      <c r="P660" s="190"/>
      <c r="Q660" s="190"/>
      <c r="R660" s="190"/>
      <c r="S660" s="190"/>
      <c r="T660" s="191"/>
      <c r="AT660" s="186" t="s">
        <v>133</v>
      </c>
      <c r="AU660" s="186" t="s">
        <v>82</v>
      </c>
      <c r="AV660" s="184" t="s">
        <v>82</v>
      </c>
      <c r="AW660" s="184" t="s">
        <v>29</v>
      </c>
      <c r="AX660" s="184" t="s">
        <v>72</v>
      </c>
      <c r="AY660" s="186" t="s">
        <v>124</v>
      </c>
    </row>
    <row r="661" s="176" customFormat="true" ht="12.8" hidden="false" customHeight="false" outlineLevel="0" collapsed="false">
      <c r="B661" s="177"/>
      <c r="D661" s="178" t="s">
        <v>133</v>
      </c>
      <c r="E661" s="179"/>
      <c r="F661" s="180" t="s">
        <v>775</v>
      </c>
      <c r="H661" s="179"/>
      <c r="L661" s="177"/>
      <c r="M661" s="181"/>
      <c r="N661" s="182"/>
      <c r="O661" s="182"/>
      <c r="P661" s="182"/>
      <c r="Q661" s="182"/>
      <c r="R661" s="182"/>
      <c r="S661" s="182"/>
      <c r="T661" s="183"/>
      <c r="AT661" s="179" t="s">
        <v>133</v>
      </c>
      <c r="AU661" s="179" t="s">
        <v>82</v>
      </c>
      <c r="AV661" s="176" t="s">
        <v>80</v>
      </c>
      <c r="AW661" s="176" t="s">
        <v>29</v>
      </c>
      <c r="AX661" s="176" t="s">
        <v>72</v>
      </c>
      <c r="AY661" s="179" t="s">
        <v>124</v>
      </c>
    </row>
    <row r="662" s="184" customFormat="true" ht="12.8" hidden="false" customHeight="false" outlineLevel="0" collapsed="false">
      <c r="B662" s="185"/>
      <c r="D662" s="178" t="s">
        <v>133</v>
      </c>
      <c r="E662" s="186"/>
      <c r="F662" s="187" t="s">
        <v>783</v>
      </c>
      <c r="H662" s="188" t="n">
        <v>3.2</v>
      </c>
      <c r="L662" s="185"/>
      <c r="M662" s="189"/>
      <c r="N662" s="190"/>
      <c r="O662" s="190"/>
      <c r="P662" s="190"/>
      <c r="Q662" s="190"/>
      <c r="R662" s="190"/>
      <c r="S662" s="190"/>
      <c r="T662" s="191"/>
      <c r="AT662" s="186" t="s">
        <v>133</v>
      </c>
      <c r="AU662" s="186" t="s">
        <v>82</v>
      </c>
      <c r="AV662" s="184" t="s">
        <v>82</v>
      </c>
      <c r="AW662" s="184" t="s">
        <v>29</v>
      </c>
      <c r="AX662" s="184" t="s">
        <v>72</v>
      </c>
      <c r="AY662" s="186" t="s">
        <v>124</v>
      </c>
    </row>
    <row r="663" s="176" customFormat="true" ht="12.8" hidden="false" customHeight="false" outlineLevel="0" collapsed="false">
      <c r="B663" s="177"/>
      <c r="D663" s="178" t="s">
        <v>133</v>
      </c>
      <c r="E663" s="179"/>
      <c r="F663" s="180" t="s">
        <v>360</v>
      </c>
      <c r="H663" s="179"/>
      <c r="L663" s="177"/>
      <c r="M663" s="181"/>
      <c r="N663" s="182"/>
      <c r="O663" s="182"/>
      <c r="P663" s="182"/>
      <c r="Q663" s="182"/>
      <c r="R663" s="182"/>
      <c r="S663" s="182"/>
      <c r="T663" s="183"/>
      <c r="AT663" s="179" t="s">
        <v>133</v>
      </c>
      <c r="AU663" s="179" t="s">
        <v>82</v>
      </c>
      <c r="AV663" s="176" t="s">
        <v>80</v>
      </c>
      <c r="AW663" s="176" t="s">
        <v>29</v>
      </c>
      <c r="AX663" s="176" t="s">
        <v>72</v>
      </c>
      <c r="AY663" s="179" t="s">
        <v>124</v>
      </c>
    </row>
    <row r="664" s="176" customFormat="true" ht="12.8" hidden="false" customHeight="false" outlineLevel="0" collapsed="false">
      <c r="B664" s="177"/>
      <c r="D664" s="178" t="s">
        <v>133</v>
      </c>
      <c r="E664" s="179"/>
      <c r="F664" s="180" t="s">
        <v>696</v>
      </c>
      <c r="H664" s="179"/>
      <c r="L664" s="177"/>
      <c r="M664" s="181"/>
      <c r="N664" s="182"/>
      <c r="O664" s="182"/>
      <c r="P664" s="182"/>
      <c r="Q664" s="182"/>
      <c r="R664" s="182"/>
      <c r="S664" s="182"/>
      <c r="T664" s="183"/>
      <c r="AT664" s="179" t="s">
        <v>133</v>
      </c>
      <c r="AU664" s="179" t="s">
        <v>82</v>
      </c>
      <c r="AV664" s="176" t="s">
        <v>80</v>
      </c>
      <c r="AW664" s="176" t="s">
        <v>29</v>
      </c>
      <c r="AX664" s="176" t="s">
        <v>72</v>
      </c>
      <c r="AY664" s="179" t="s">
        <v>124</v>
      </c>
    </row>
    <row r="665" s="184" customFormat="true" ht="12.8" hidden="false" customHeight="false" outlineLevel="0" collapsed="false">
      <c r="B665" s="185"/>
      <c r="D665" s="178" t="s">
        <v>133</v>
      </c>
      <c r="E665" s="186"/>
      <c r="F665" s="187" t="s">
        <v>784</v>
      </c>
      <c r="H665" s="188" t="n">
        <v>21.789</v>
      </c>
      <c r="L665" s="185"/>
      <c r="M665" s="189"/>
      <c r="N665" s="190"/>
      <c r="O665" s="190"/>
      <c r="P665" s="190"/>
      <c r="Q665" s="190"/>
      <c r="R665" s="190"/>
      <c r="S665" s="190"/>
      <c r="T665" s="191"/>
      <c r="AT665" s="186" t="s">
        <v>133</v>
      </c>
      <c r="AU665" s="186" t="s">
        <v>82</v>
      </c>
      <c r="AV665" s="184" t="s">
        <v>82</v>
      </c>
      <c r="AW665" s="184" t="s">
        <v>29</v>
      </c>
      <c r="AX665" s="184" t="s">
        <v>72</v>
      </c>
      <c r="AY665" s="186" t="s">
        <v>124</v>
      </c>
    </row>
    <row r="666" s="176" customFormat="true" ht="12.8" hidden="false" customHeight="false" outlineLevel="0" collapsed="false">
      <c r="B666" s="177"/>
      <c r="D666" s="178" t="s">
        <v>133</v>
      </c>
      <c r="E666" s="179"/>
      <c r="F666" s="180" t="s">
        <v>694</v>
      </c>
      <c r="H666" s="179"/>
      <c r="L666" s="177"/>
      <c r="M666" s="181"/>
      <c r="N666" s="182"/>
      <c r="O666" s="182"/>
      <c r="P666" s="182"/>
      <c r="Q666" s="182"/>
      <c r="R666" s="182"/>
      <c r="S666" s="182"/>
      <c r="T666" s="183"/>
      <c r="AT666" s="179" t="s">
        <v>133</v>
      </c>
      <c r="AU666" s="179" t="s">
        <v>82</v>
      </c>
      <c r="AV666" s="176" t="s">
        <v>80</v>
      </c>
      <c r="AW666" s="176" t="s">
        <v>29</v>
      </c>
      <c r="AX666" s="176" t="s">
        <v>72</v>
      </c>
      <c r="AY666" s="179" t="s">
        <v>124</v>
      </c>
    </row>
    <row r="667" s="184" customFormat="true" ht="12.8" hidden="false" customHeight="false" outlineLevel="0" collapsed="false">
      <c r="B667" s="185"/>
      <c r="D667" s="178" t="s">
        <v>133</v>
      </c>
      <c r="E667" s="186"/>
      <c r="F667" s="187" t="s">
        <v>785</v>
      </c>
      <c r="H667" s="188" t="n">
        <v>8.04</v>
      </c>
      <c r="L667" s="185"/>
      <c r="M667" s="189"/>
      <c r="N667" s="190"/>
      <c r="O667" s="190"/>
      <c r="P667" s="190"/>
      <c r="Q667" s="190"/>
      <c r="R667" s="190"/>
      <c r="S667" s="190"/>
      <c r="T667" s="191"/>
      <c r="AT667" s="186" t="s">
        <v>133</v>
      </c>
      <c r="AU667" s="186" t="s">
        <v>82</v>
      </c>
      <c r="AV667" s="184" t="s">
        <v>82</v>
      </c>
      <c r="AW667" s="184" t="s">
        <v>29</v>
      </c>
      <c r="AX667" s="184" t="s">
        <v>72</v>
      </c>
      <c r="AY667" s="186" t="s">
        <v>124</v>
      </c>
    </row>
    <row r="668" s="197" customFormat="true" ht="12.8" hidden="false" customHeight="false" outlineLevel="0" collapsed="false">
      <c r="B668" s="198"/>
      <c r="D668" s="178" t="s">
        <v>133</v>
      </c>
      <c r="E668" s="199"/>
      <c r="F668" s="200" t="s">
        <v>234</v>
      </c>
      <c r="H668" s="201" t="n">
        <v>46.88</v>
      </c>
      <c r="L668" s="198"/>
      <c r="M668" s="202"/>
      <c r="N668" s="203"/>
      <c r="O668" s="203"/>
      <c r="P668" s="203"/>
      <c r="Q668" s="203"/>
      <c r="R668" s="203"/>
      <c r="S668" s="203"/>
      <c r="T668" s="204"/>
      <c r="AT668" s="199" t="s">
        <v>133</v>
      </c>
      <c r="AU668" s="199" t="s">
        <v>82</v>
      </c>
      <c r="AV668" s="197" t="s">
        <v>131</v>
      </c>
      <c r="AW668" s="197" t="s">
        <v>29</v>
      </c>
      <c r="AX668" s="197" t="s">
        <v>80</v>
      </c>
      <c r="AY668" s="199" t="s">
        <v>124</v>
      </c>
    </row>
    <row r="669" s="22" customFormat="true" ht="21.75" hidden="false" customHeight="true" outlineLevel="0" collapsed="false">
      <c r="A669" s="17"/>
      <c r="B669" s="162"/>
      <c r="C669" s="163" t="s">
        <v>786</v>
      </c>
      <c r="D669" s="163" t="s">
        <v>127</v>
      </c>
      <c r="E669" s="164" t="s">
        <v>787</v>
      </c>
      <c r="F669" s="165" t="s">
        <v>788</v>
      </c>
      <c r="G669" s="166" t="s">
        <v>256</v>
      </c>
      <c r="H669" s="167" t="n">
        <v>46.88</v>
      </c>
      <c r="I669" s="168"/>
      <c r="J669" s="168" t="n">
        <f aca="false">ROUND(I669*H669,2)</f>
        <v>0</v>
      </c>
      <c r="K669" s="169"/>
      <c r="L669" s="18"/>
      <c r="M669" s="170"/>
      <c r="N669" s="171" t="s">
        <v>37</v>
      </c>
      <c r="O669" s="172" t="n">
        <v>0.268</v>
      </c>
      <c r="P669" s="172" t="n">
        <f aca="false">O669*H669</f>
        <v>12.56384</v>
      </c>
      <c r="Q669" s="172" t="n">
        <v>0</v>
      </c>
      <c r="R669" s="172" t="n">
        <f aca="false">Q669*H669</f>
        <v>0</v>
      </c>
      <c r="S669" s="172" t="n">
        <v>0</v>
      </c>
      <c r="T669" s="173" t="n">
        <f aca="false">S669*H669</f>
        <v>0</v>
      </c>
      <c r="U669" s="17"/>
      <c r="V669" s="17"/>
      <c r="W669" s="17"/>
      <c r="X669" s="17"/>
      <c r="Y669" s="17"/>
      <c r="Z669" s="17"/>
      <c r="AA669" s="17"/>
      <c r="AB669" s="17"/>
      <c r="AC669" s="17"/>
      <c r="AD669" s="17"/>
      <c r="AE669" s="17"/>
      <c r="AR669" s="174" t="s">
        <v>131</v>
      </c>
      <c r="AT669" s="174" t="s">
        <v>127</v>
      </c>
      <c r="AU669" s="174" t="s">
        <v>82</v>
      </c>
      <c r="AY669" s="3" t="s">
        <v>124</v>
      </c>
      <c r="BE669" s="175" t="n">
        <f aca="false">IF(N669="základní",J669,0)</f>
        <v>0</v>
      </c>
      <c r="BF669" s="175" t="n">
        <f aca="false">IF(N669="snížená",J669,0)</f>
        <v>0</v>
      </c>
      <c r="BG669" s="175" t="n">
        <f aca="false">IF(N669="zákl. přenesená",J669,0)</f>
        <v>0</v>
      </c>
      <c r="BH669" s="175" t="n">
        <f aca="false">IF(N669="sníž. přenesená",J669,0)</f>
        <v>0</v>
      </c>
      <c r="BI669" s="175" t="n">
        <f aca="false">IF(N669="nulová",J669,0)</f>
        <v>0</v>
      </c>
      <c r="BJ669" s="3" t="s">
        <v>80</v>
      </c>
      <c r="BK669" s="175" t="n">
        <f aca="false">ROUND(I669*H669,2)</f>
        <v>0</v>
      </c>
      <c r="BL669" s="3" t="s">
        <v>131</v>
      </c>
      <c r="BM669" s="174" t="s">
        <v>789</v>
      </c>
    </row>
    <row r="670" s="22" customFormat="true" ht="16.5" hidden="false" customHeight="true" outlineLevel="0" collapsed="false">
      <c r="A670" s="17"/>
      <c r="B670" s="162"/>
      <c r="C670" s="163" t="s">
        <v>790</v>
      </c>
      <c r="D670" s="163" t="s">
        <v>127</v>
      </c>
      <c r="E670" s="164" t="s">
        <v>791</v>
      </c>
      <c r="F670" s="165" t="s">
        <v>792</v>
      </c>
      <c r="G670" s="166" t="s">
        <v>256</v>
      </c>
      <c r="H670" s="167" t="n">
        <v>6.856</v>
      </c>
      <c r="I670" s="168"/>
      <c r="J670" s="168" t="n">
        <f aca="false">ROUND(I670*H670,2)</f>
        <v>0</v>
      </c>
      <c r="K670" s="169"/>
      <c r="L670" s="18"/>
      <c r="M670" s="170"/>
      <c r="N670" s="171" t="s">
        <v>37</v>
      </c>
      <c r="O670" s="172" t="n">
        <v>0.085</v>
      </c>
      <c r="P670" s="172" t="n">
        <f aca="false">O670*H670</f>
        <v>0.58276</v>
      </c>
      <c r="Q670" s="172" t="n">
        <v>0.0034</v>
      </c>
      <c r="R670" s="172" t="n">
        <f aca="false">Q670*H670</f>
        <v>0.0233104</v>
      </c>
      <c r="S670" s="172" t="n">
        <v>0</v>
      </c>
      <c r="T670" s="173" t="n">
        <f aca="false">S670*H670</f>
        <v>0</v>
      </c>
      <c r="U670" s="17"/>
      <c r="V670" s="17"/>
      <c r="W670" s="17"/>
      <c r="X670" s="17"/>
      <c r="Y670" s="17"/>
      <c r="Z670" s="17"/>
      <c r="AA670" s="17"/>
      <c r="AB670" s="17"/>
      <c r="AC670" s="17"/>
      <c r="AD670" s="17"/>
      <c r="AE670" s="17"/>
      <c r="AR670" s="174" t="s">
        <v>131</v>
      </c>
      <c r="AT670" s="174" t="s">
        <v>127</v>
      </c>
      <c r="AU670" s="174" t="s">
        <v>82</v>
      </c>
      <c r="AY670" s="3" t="s">
        <v>124</v>
      </c>
      <c r="BE670" s="175" t="n">
        <f aca="false">IF(N670="základní",J670,0)</f>
        <v>0</v>
      </c>
      <c r="BF670" s="175" t="n">
        <f aca="false">IF(N670="snížená",J670,0)</f>
        <v>0</v>
      </c>
      <c r="BG670" s="175" t="n">
        <f aca="false">IF(N670="zákl. přenesená",J670,0)</f>
        <v>0</v>
      </c>
      <c r="BH670" s="175" t="n">
        <f aca="false">IF(N670="sníž. přenesená",J670,0)</f>
        <v>0</v>
      </c>
      <c r="BI670" s="175" t="n">
        <f aca="false">IF(N670="nulová",J670,0)</f>
        <v>0</v>
      </c>
      <c r="BJ670" s="3" t="s">
        <v>80</v>
      </c>
      <c r="BK670" s="175" t="n">
        <f aca="false">ROUND(I670*H670,2)</f>
        <v>0</v>
      </c>
      <c r="BL670" s="3" t="s">
        <v>131</v>
      </c>
      <c r="BM670" s="174" t="s">
        <v>793</v>
      </c>
    </row>
    <row r="671" s="176" customFormat="true" ht="12.8" hidden="false" customHeight="false" outlineLevel="0" collapsed="false">
      <c r="B671" s="177"/>
      <c r="D671" s="178" t="s">
        <v>133</v>
      </c>
      <c r="E671" s="179"/>
      <c r="F671" s="180" t="s">
        <v>368</v>
      </c>
      <c r="H671" s="179"/>
      <c r="L671" s="177"/>
      <c r="M671" s="181"/>
      <c r="N671" s="182"/>
      <c r="O671" s="182"/>
      <c r="P671" s="182"/>
      <c r="Q671" s="182"/>
      <c r="R671" s="182"/>
      <c r="S671" s="182"/>
      <c r="T671" s="183"/>
      <c r="AT671" s="179" t="s">
        <v>133</v>
      </c>
      <c r="AU671" s="179" t="s">
        <v>82</v>
      </c>
      <c r="AV671" s="176" t="s">
        <v>80</v>
      </c>
      <c r="AW671" s="176" t="s">
        <v>29</v>
      </c>
      <c r="AX671" s="176" t="s">
        <v>72</v>
      </c>
      <c r="AY671" s="179" t="s">
        <v>124</v>
      </c>
    </row>
    <row r="672" s="184" customFormat="true" ht="12.8" hidden="false" customHeight="false" outlineLevel="0" collapsed="false">
      <c r="B672" s="185"/>
      <c r="D672" s="178" t="s">
        <v>133</v>
      </c>
      <c r="E672" s="186"/>
      <c r="F672" s="187" t="s">
        <v>794</v>
      </c>
      <c r="H672" s="188" t="n">
        <v>4.552</v>
      </c>
      <c r="L672" s="185"/>
      <c r="M672" s="189"/>
      <c r="N672" s="190"/>
      <c r="O672" s="190"/>
      <c r="P672" s="190"/>
      <c r="Q672" s="190"/>
      <c r="R672" s="190"/>
      <c r="S672" s="190"/>
      <c r="T672" s="191"/>
      <c r="AT672" s="186" t="s">
        <v>133</v>
      </c>
      <c r="AU672" s="186" t="s">
        <v>82</v>
      </c>
      <c r="AV672" s="184" t="s">
        <v>82</v>
      </c>
      <c r="AW672" s="184" t="s">
        <v>29</v>
      </c>
      <c r="AX672" s="184" t="s">
        <v>72</v>
      </c>
      <c r="AY672" s="186" t="s">
        <v>124</v>
      </c>
    </row>
    <row r="673" s="176" customFormat="true" ht="12.8" hidden="false" customHeight="false" outlineLevel="0" collapsed="false">
      <c r="B673" s="177"/>
      <c r="D673" s="178" t="s">
        <v>133</v>
      </c>
      <c r="E673" s="179"/>
      <c r="F673" s="180" t="s">
        <v>775</v>
      </c>
      <c r="H673" s="179"/>
      <c r="L673" s="177"/>
      <c r="M673" s="181"/>
      <c r="N673" s="182"/>
      <c r="O673" s="182"/>
      <c r="P673" s="182"/>
      <c r="Q673" s="182"/>
      <c r="R673" s="182"/>
      <c r="S673" s="182"/>
      <c r="T673" s="183"/>
      <c r="AT673" s="179" t="s">
        <v>133</v>
      </c>
      <c r="AU673" s="179" t="s">
        <v>82</v>
      </c>
      <c r="AV673" s="176" t="s">
        <v>80</v>
      </c>
      <c r="AW673" s="176" t="s">
        <v>29</v>
      </c>
      <c r="AX673" s="176" t="s">
        <v>72</v>
      </c>
      <c r="AY673" s="179" t="s">
        <v>124</v>
      </c>
    </row>
    <row r="674" s="184" customFormat="true" ht="12.8" hidden="false" customHeight="false" outlineLevel="0" collapsed="false">
      <c r="B674" s="185"/>
      <c r="D674" s="178" t="s">
        <v>133</v>
      </c>
      <c r="E674" s="186"/>
      <c r="F674" s="187" t="s">
        <v>795</v>
      </c>
      <c r="H674" s="188" t="n">
        <v>2.304</v>
      </c>
      <c r="L674" s="185"/>
      <c r="M674" s="189"/>
      <c r="N674" s="190"/>
      <c r="O674" s="190"/>
      <c r="P674" s="190"/>
      <c r="Q674" s="190"/>
      <c r="R674" s="190"/>
      <c r="S674" s="190"/>
      <c r="T674" s="191"/>
      <c r="AT674" s="186" t="s">
        <v>133</v>
      </c>
      <c r="AU674" s="186" t="s">
        <v>82</v>
      </c>
      <c r="AV674" s="184" t="s">
        <v>82</v>
      </c>
      <c r="AW674" s="184" t="s">
        <v>29</v>
      </c>
      <c r="AX674" s="184" t="s">
        <v>72</v>
      </c>
      <c r="AY674" s="186" t="s">
        <v>124</v>
      </c>
    </row>
    <row r="675" s="197" customFormat="true" ht="12.8" hidden="false" customHeight="false" outlineLevel="0" collapsed="false">
      <c r="B675" s="198"/>
      <c r="D675" s="178" t="s">
        <v>133</v>
      </c>
      <c r="E675" s="199"/>
      <c r="F675" s="200" t="s">
        <v>234</v>
      </c>
      <c r="H675" s="201" t="n">
        <v>6.856</v>
      </c>
      <c r="L675" s="198"/>
      <c r="M675" s="202"/>
      <c r="N675" s="203"/>
      <c r="O675" s="203"/>
      <c r="P675" s="203"/>
      <c r="Q675" s="203"/>
      <c r="R675" s="203"/>
      <c r="S675" s="203"/>
      <c r="T675" s="204"/>
      <c r="AT675" s="199" t="s">
        <v>133</v>
      </c>
      <c r="AU675" s="199" t="s">
        <v>82</v>
      </c>
      <c r="AV675" s="197" t="s">
        <v>131</v>
      </c>
      <c r="AW675" s="197" t="s">
        <v>29</v>
      </c>
      <c r="AX675" s="197" t="s">
        <v>80</v>
      </c>
      <c r="AY675" s="199" t="s">
        <v>124</v>
      </c>
    </row>
    <row r="676" s="22" customFormat="true" ht="21.75" hidden="false" customHeight="true" outlineLevel="0" collapsed="false">
      <c r="A676" s="17"/>
      <c r="B676" s="162"/>
      <c r="C676" s="163" t="s">
        <v>796</v>
      </c>
      <c r="D676" s="163" t="s">
        <v>127</v>
      </c>
      <c r="E676" s="164" t="s">
        <v>797</v>
      </c>
      <c r="F676" s="165" t="s">
        <v>798</v>
      </c>
      <c r="G676" s="166" t="s">
        <v>256</v>
      </c>
      <c r="H676" s="167" t="n">
        <v>12.787</v>
      </c>
      <c r="I676" s="168"/>
      <c r="J676" s="168" t="n">
        <f aca="false">ROUND(I676*H676,2)</f>
        <v>0</v>
      </c>
      <c r="K676" s="169"/>
      <c r="L676" s="18"/>
      <c r="M676" s="170"/>
      <c r="N676" s="171" t="s">
        <v>37</v>
      </c>
      <c r="O676" s="172" t="n">
        <v>0.311</v>
      </c>
      <c r="P676" s="172" t="n">
        <f aca="false">O676*H676</f>
        <v>3.976757</v>
      </c>
      <c r="Q676" s="172" t="n">
        <v>0.00134</v>
      </c>
      <c r="R676" s="172" t="n">
        <f aca="false">Q676*H676</f>
        <v>0.01713458</v>
      </c>
      <c r="S676" s="172" t="n">
        <v>0</v>
      </c>
      <c r="T676" s="173" t="n">
        <f aca="false">S676*H676</f>
        <v>0</v>
      </c>
      <c r="U676" s="17"/>
      <c r="V676" s="17"/>
      <c r="W676" s="17"/>
      <c r="X676" s="17"/>
      <c r="Y676" s="17"/>
      <c r="Z676" s="17"/>
      <c r="AA676" s="17"/>
      <c r="AB676" s="17"/>
      <c r="AC676" s="17"/>
      <c r="AD676" s="17"/>
      <c r="AE676" s="17"/>
      <c r="AR676" s="174" t="s">
        <v>131</v>
      </c>
      <c r="AT676" s="174" t="s">
        <v>127</v>
      </c>
      <c r="AU676" s="174" t="s">
        <v>82</v>
      </c>
      <c r="AY676" s="3" t="s">
        <v>124</v>
      </c>
      <c r="BE676" s="175" t="n">
        <f aca="false">IF(N676="základní",J676,0)</f>
        <v>0</v>
      </c>
      <c r="BF676" s="175" t="n">
        <f aca="false">IF(N676="snížená",J676,0)</f>
        <v>0</v>
      </c>
      <c r="BG676" s="175" t="n">
        <f aca="false">IF(N676="zákl. přenesená",J676,0)</f>
        <v>0</v>
      </c>
      <c r="BH676" s="175" t="n">
        <f aca="false">IF(N676="sníž. přenesená",J676,0)</f>
        <v>0</v>
      </c>
      <c r="BI676" s="175" t="n">
        <f aca="false">IF(N676="nulová",J676,0)</f>
        <v>0</v>
      </c>
      <c r="BJ676" s="3" t="s">
        <v>80</v>
      </c>
      <c r="BK676" s="175" t="n">
        <f aca="false">ROUND(I676*H676,2)</f>
        <v>0</v>
      </c>
      <c r="BL676" s="3" t="s">
        <v>131</v>
      </c>
      <c r="BM676" s="174" t="s">
        <v>799</v>
      </c>
    </row>
    <row r="677" s="176" customFormat="true" ht="12.8" hidden="false" customHeight="false" outlineLevel="0" collapsed="false">
      <c r="B677" s="177"/>
      <c r="D677" s="178" t="s">
        <v>133</v>
      </c>
      <c r="E677" s="179"/>
      <c r="F677" s="180" t="s">
        <v>368</v>
      </c>
      <c r="H677" s="179"/>
      <c r="L677" s="177"/>
      <c r="M677" s="181"/>
      <c r="N677" s="182"/>
      <c r="O677" s="182"/>
      <c r="P677" s="182"/>
      <c r="Q677" s="182"/>
      <c r="R677" s="182"/>
      <c r="S677" s="182"/>
      <c r="T677" s="183"/>
      <c r="AT677" s="179" t="s">
        <v>133</v>
      </c>
      <c r="AU677" s="179" t="s">
        <v>82</v>
      </c>
      <c r="AV677" s="176" t="s">
        <v>80</v>
      </c>
      <c r="AW677" s="176" t="s">
        <v>29</v>
      </c>
      <c r="AX677" s="176" t="s">
        <v>72</v>
      </c>
      <c r="AY677" s="179" t="s">
        <v>124</v>
      </c>
    </row>
    <row r="678" s="184" customFormat="true" ht="12.8" hidden="false" customHeight="false" outlineLevel="0" collapsed="false">
      <c r="B678" s="185"/>
      <c r="D678" s="178" t="s">
        <v>133</v>
      </c>
      <c r="E678" s="186"/>
      <c r="F678" s="187" t="s">
        <v>800</v>
      </c>
      <c r="H678" s="188" t="n">
        <v>4.747</v>
      </c>
      <c r="L678" s="185"/>
      <c r="M678" s="189"/>
      <c r="N678" s="190"/>
      <c r="O678" s="190"/>
      <c r="P678" s="190"/>
      <c r="Q678" s="190"/>
      <c r="R678" s="190"/>
      <c r="S678" s="190"/>
      <c r="T678" s="191"/>
      <c r="AT678" s="186" t="s">
        <v>133</v>
      </c>
      <c r="AU678" s="186" t="s">
        <v>82</v>
      </c>
      <c r="AV678" s="184" t="s">
        <v>82</v>
      </c>
      <c r="AW678" s="184" t="s">
        <v>29</v>
      </c>
      <c r="AX678" s="184" t="s">
        <v>72</v>
      </c>
      <c r="AY678" s="186" t="s">
        <v>124</v>
      </c>
    </row>
    <row r="679" s="176" customFormat="true" ht="12.8" hidden="false" customHeight="false" outlineLevel="0" collapsed="false">
      <c r="B679" s="177"/>
      <c r="D679" s="178" t="s">
        <v>133</v>
      </c>
      <c r="E679" s="179"/>
      <c r="F679" s="180" t="s">
        <v>360</v>
      </c>
      <c r="H679" s="179"/>
      <c r="L679" s="177"/>
      <c r="M679" s="181"/>
      <c r="N679" s="182"/>
      <c r="O679" s="182"/>
      <c r="P679" s="182"/>
      <c r="Q679" s="182"/>
      <c r="R679" s="182"/>
      <c r="S679" s="182"/>
      <c r="T679" s="183"/>
      <c r="AT679" s="179" t="s">
        <v>133</v>
      </c>
      <c r="AU679" s="179" t="s">
        <v>82</v>
      </c>
      <c r="AV679" s="176" t="s">
        <v>80</v>
      </c>
      <c r="AW679" s="176" t="s">
        <v>29</v>
      </c>
      <c r="AX679" s="176" t="s">
        <v>72</v>
      </c>
      <c r="AY679" s="179" t="s">
        <v>124</v>
      </c>
    </row>
    <row r="680" s="176" customFormat="true" ht="12.8" hidden="false" customHeight="false" outlineLevel="0" collapsed="false">
      <c r="B680" s="177"/>
      <c r="D680" s="178" t="s">
        <v>133</v>
      </c>
      <c r="E680" s="179"/>
      <c r="F680" s="180" t="s">
        <v>694</v>
      </c>
      <c r="H680" s="179"/>
      <c r="L680" s="177"/>
      <c r="M680" s="181"/>
      <c r="N680" s="182"/>
      <c r="O680" s="182"/>
      <c r="P680" s="182"/>
      <c r="Q680" s="182"/>
      <c r="R680" s="182"/>
      <c r="S680" s="182"/>
      <c r="T680" s="183"/>
      <c r="AT680" s="179" t="s">
        <v>133</v>
      </c>
      <c r="AU680" s="179" t="s">
        <v>82</v>
      </c>
      <c r="AV680" s="176" t="s">
        <v>80</v>
      </c>
      <c r="AW680" s="176" t="s">
        <v>29</v>
      </c>
      <c r="AX680" s="176" t="s">
        <v>72</v>
      </c>
      <c r="AY680" s="179" t="s">
        <v>124</v>
      </c>
    </row>
    <row r="681" s="184" customFormat="true" ht="12.8" hidden="false" customHeight="false" outlineLevel="0" collapsed="false">
      <c r="B681" s="185"/>
      <c r="D681" s="178" t="s">
        <v>133</v>
      </c>
      <c r="E681" s="186"/>
      <c r="F681" s="187" t="s">
        <v>785</v>
      </c>
      <c r="H681" s="188" t="n">
        <v>8.04</v>
      </c>
      <c r="L681" s="185"/>
      <c r="M681" s="189"/>
      <c r="N681" s="190"/>
      <c r="O681" s="190"/>
      <c r="P681" s="190"/>
      <c r="Q681" s="190"/>
      <c r="R681" s="190"/>
      <c r="S681" s="190"/>
      <c r="T681" s="191"/>
      <c r="AT681" s="186" t="s">
        <v>133</v>
      </c>
      <c r="AU681" s="186" t="s">
        <v>82</v>
      </c>
      <c r="AV681" s="184" t="s">
        <v>82</v>
      </c>
      <c r="AW681" s="184" t="s">
        <v>29</v>
      </c>
      <c r="AX681" s="184" t="s">
        <v>72</v>
      </c>
      <c r="AY681" s="186" t="s">
        <v>124</v>
      </c>
    </row>
    <row r="682" s="197" customFormat="true" ht="12.8" hidden="false" customHeight="false" outlineLevel="0" collapsed="false">
      <c r="B682" s="198"/>
      <c r="D682" s="178" t="s">
        <v>133</v>
      </c>
      <c r="E682" s="199"/>
      <c r="F682" s="200" t="s">
        <v>234</v>
      </c>
      <c r="H682" s="201" t="n">
        <v>12.787</v>
      </c>
      <c r="L682" s="198"/>
      <c r="M682" s="202"/>
      <c r="N682" s="203"/>
      <c r="O682" s="203"/>
      <c r="P682" s="203"/>
      <c r="Q682" s="203"/>
      <c r="R682" s="203"/>
      <c r="S682" s="203"/>
      <c r="T682" s="204"/>
      <c r="AT682" s="199" t="s">
        <v>133</v>
      </c>
      <c r="AU682" s="199" t="s">
        <v>82</v>
      </c>
      <c r="AV682" s="197" t="s">
        <v>131</v>
      </c>
      <c r="AW682" s="197" t="s">
        <v>29</v>
      </c>
      <c r="AX682" s="197" t="s">
        <v>80</v>
      </c>
      <c r="AY682" s="199" t="s">
        <v>124</v>
      </c>
    </row>
    <row r="683" s="22" customFormat="true" ht="21.75" hidden="false" customHeight="true" outlineLevel="0" collapsed="false">
      <c r="A683" s="17"/>
      <c r="B683" s="162"/>
      <c r="C683" s="163" t="s">
        <v>801</v>
      </c>
      <c r="D683" s="163" t="s">
        <v>127</v>
      </c>
      <c r="E683" s="164" t="s">
        <v>802</v>
      </c>
      <c r="F683" s="165" t="s">
        <v>803</v>
      </c>
      <c r="G683" s="166" t="s">
        <v>256</v>
      </c>
      <c r="H683" s="167" t="n">
        <v>12.787</v>
      </c>
      <c r="I683" s="168"/>
      <c r="J683" s="168" t="n">
        <f aca="false">ROUND(I683*H683,2)</f>
        <v>0</v>
      </c>
      <c r="K683" s="169"/>
      <c r="L683" s="18"/>
      <c r="M683" s="170"/>
      <c r="N683" s="171" t="s">
        <v>37</v>
      </c>
      <c r="O683" s="172" t="n">
        <v>0.161</v>
      </c>
      <c r="P683" s="172" t="n">
        <f aca="false">O683*H683</f>
        <v>2.058707</v>
      </c>
      <c r="Q683" s="172" t="n">
        <v>0</v>
      </c>
      <c r="R683" s="172" t="n">
        <f aca="false">Q683*H683</f>
        <v>0</v>
      </c>
      <c r="S683" s="172" t="n">
        <v>0</v>
      </c>
      <c r="T683" s="173" t="n">
        <f aca="false">S683*H683</f>
        <v>0</v>
      </c>
      <c r="U683" s="17"/>
      <c r="V683" s="17"/>
      <c r="W683" s="17"/>
      <c r="X683" s="17"/>
      <c r="Y683" s="17"/>
      <c r="Z683" s="17"/>
      <c r="AA683" s="17"/>
      <c r="AB683" s="17"/>
      <c r="AC683" s="17"/>
      <c r="AD683" s="17"/>
      <c r="AE683" s="17"/>
      <c r="AR683" s="174" t="s">
        <v>131</v>
      </c>
      <c r="AT683" s="174" t="s">
        <v>127</v>
      </c>
      <c r="AU683" s="174" t="s">
        <v>82</v>
      </c>
      <c r="AY683" s="3" t="s">
        <v>124</v>
      </c>
      <c r="BE683" s="175" t="n">
        <f aca="false">IF(N683="základní",J683,0)</f>
        <v>0</v>
      </c>
      <c r="BF683" s="175" t="n">
        <f aca="false">IF(N683="snížená",J683,0)</f>
        <v>0</v>
      </c>
      <c r="BG683" s="175" t="n">
        <f aca="false">IF(N683="zákl. přenesená",J683,0)</f>
        <v>0</v>
      </c>
      <c r="BH683" s="175" t="n">
        <f aca="false">IF(N683="sníž. přenesená",J683,0)</f>
        <v>0</v>
      </c>
      <c r="BI683" s="175" t="n">
        <f aca="false">IF(N683="nulová",J683,0)</f>
        <v>0</v>
      </c>
      <c r="BJ683" s="3" t="s">
        <v>80</v>
      </c>
      <c r="BK683" s="175" t="n">
        <f aca="false">ROUND(I683*H683,2)</f>
        <v>0</v>
      </c>
      <c r="BL683" s="3" t="s">
        <v>131</v>
      </c>
      <c r="BM683" s="174" t="s">
        <v>804</v>
      </c>
    </row>
    <row r="684" s="22" customFormat="true" ht="16.5" hidden="false" customHeight="true" outlineLevel="0" collapsed="false">
      <c r="A684" s="17"/>
      <c r="B684" s="162"/>
      <c r="C684" s="163" t="s">
        <v>805</v>
      </c>
      <c r="D684" s="163" t="s">
        <v>127</v>
      </c>
      <c r="E684" s="164" t="s">
        <v>806</v>
      </c>
      <c r="F684" s="165" t="s">
        <v>807</v>
      </c>
      <c r="G684" s="166" t="s">
        <v>130</v>
      </c>
      <c r="H684" s="167" t="n">
        <v>2.086</v>
      </c>
      <c r="I684" s="168"/>
      <c r="J684" s="168" t="n">
        <f aca="false">ROUND(I684*H684,2)</f>
        <v>0</v>
      </c>
      <c r="K684" s="169"/>
      <c r="L684" s="18"/>
      <c r="M684" s="170"/>
      <c r="N684" s="171" t="s">
        <v>37</v>
      </c>
      <c r="O684" s="172" t="n">
        <v>2.513</v>
      </c>
      <c r="P684" s="172" t="n">
        <f aca="false">O684*H684</f>
        <v>5.242118</v>
      </c>
      <c r="Q684" s="172" t="n">
        <v>2.45337</v>
      </c>
      <c r="R684" s="172" t="n">
        <f aca="false">Q684*H684</f>
        <v>5.11772982</v>
      </c>
      <c r="S684" s="172" t="n">
        <v>0</v>
      </c>
      <c r="T684" s="173" t="n">
        <f aca="false">S684*H684</f>
        <v>0</v>
      </c>
      <c r="U684" s="17"/>
      <c r="V684" s="17"/>
      <c r="W684" s="17"/>
      <c r="X684" s="17"/>
      <c r="Y684" s="17"/>
      <c r="Z684" s="17"/>
      <c r="AA684" s="17"/>
      <c r="AB684" s="17"/>
      <c r="AC684" s="17"/>
      <c r="AD684" s="17"/>
      <c r="AE684" s="17"/>
      <c r="AR684" s="174" t="s">
        <v>131</v>
      </c>
      <c r="AT684" s="174" t="s">
        <v>127</v>
      </c>
      <c r="AU684" s="174" t="s">
        <v>82</v>
      </c>
      <c r="AY684" s="3" t="s">
        <v>124</v>
      </c>
      <c r="BE684" s="175" t="n">
        <f aca="false">IF(N684="základní",J684,0)</f>
        <v>0</v>
      </c>
      <c r="BF684" s="175" t="n">
        <f aca="false">IF(N684="snížená",J684,0)</f>
        <v>0</v>
      </c>
      <c r="BG684" s="175" t="n">
        <f aca="false">IF(N684="zákl. přenesená",J684,0)</f>
        <v>0</v>
      </c>
      <c r="BH684" s="175" t="n">
        <f aca="false">IF(N684="sníž. přenesená",J684,0)</f>
        <v>0</v>
      </c>
      <c r="BI684" s="175" t="n">
        <f aca="false">IF(N684="nulová",J684,0)</f>
        <v>0</v>
      </c>
      <c r="BJ684" s="3" t="s">
        <v>80</v>
      </c>
      <c r="BK684" s="175" t="n">
        <f aca="false">ROUND(I684*H684,2)</f>
        <v>0</v>
      </c>
      <c r="BL684" s="3" t="s">
        <v>131</v>
      </c>
      <c r="BM684" s="174" t="s">
        <v>808</v>
      </c>
    </row>
    <row r="685" s="176" customFormat="true" ht="12.8" hidden="false" customHeight="false" outlineLevel="0" collapsed="false">
      <c r="B685" s="177"/>
      <c r="D685" s="178" t="s">
        <v>133</v>
      </c>
      <c r="E685" s="179"/>
      <c r="F685" s="180" t="s">
        <v>809</v>
      </c>
      <c r="H685" s="179"/>
      <c r="L685" s="177"/>
      <c r="M685" s="181"/>
      <c r="N685" s="182"/>
      <c r="O685" s="182"/>
      <c r="P685" s="182"/>
      <c r="Q685" s="182"/>
      <c r="R685" s="182"/>
      <c r="S685" s="182"/>
      <c r="T685" s="183"/>
      <c r="AT685" s="179" t="s">
        <v>133</v>
      </c>
      <c r="AU685" s="179" t="s">
        <v>82</v>
      </c>
      <c r="AV685" s="176" t="s">
        <v>80</v>
      </c>
      <c r="AW685" s="176" t="s">
        <v>29</v>
      </c>
      <c r="AX685" s="176" t="s">
        <v>72</v>
      </c>
      <c r="AY685" s="179" t="s">
        <v>124</v>
      </c>
    </row>
    <row r="686" s="184" customFormat="true" ht="12.8" hidden="false" customHeight="false" outlineLevel="0" collapsed="false">
      <c r="B686" s="185"/>
      <c r="D686" s="178" t="s">
        <v>133</v>
      </c>
      <c r="E686" s="186"/>
      <c r="F686" s="187" t="s">
        <v>810</v>
      </c>
      <c r="H686" s="188" t="n">
        <v>0.326</v>
      </c>
      <c r="L686" s="185"/>
      <c r="M686" s="189"/>
      <c r="N686" s="190"/>
      <c r="O686" s="190"/>
      <c r="P686" s="190"/>
      <c r="Q686" s="190"/>
      <c r="R686" s="190"/>
      <c r="S686" s="190"/>
      <c r="T686" s="191"/>
      <c r="AT686" s="186" t="s">
        <v>133</v>
      </c>
      <c r="AU686" s="186" t="s">
        <v>82</v>
      </c>
      <c r="AV686" s="184" t="s">
        <v>82</v>
      </c>
      <c r="AW686" s="184" t="s">
        <v>29</v>
      </c>
      <c r="AX686" s="184" t="s">
        <v>72</v>
      </c>
      <c r="AY686" s="186" t="s">
        <v>124</v>
      </c>
    </row>
    <row r="687" s="176" customFormat="true" ht="12.8" hidden="false" customHeight="false" outlineLevel="0" collapsed="false">
      <c r="B687" s="177"/>
      <c r="D687" s="178" t="s">
        <v>133</v>
      </c>
      <c r="E687" s="179"/>
      <c r="F687" s="180" t="s">
        <v>811</v>
      </c>
      <c r="H687" s="179"/>
      <c r="L687" s="177"/>
      <c r="M687" s="181"/>
      <c r="N687" s="182"/>
      <c r="O687" s="182"/>
      <c r="P687" s="182"/>
      <c r="Q687" s="182"/>
      <c r="R687" s="182"/>
      <c r="S687" s="182"/>
      <c r="T687" s="183"/>
      <c r="AT687" s="179" t="s">
        <v>133</v>
      </c>
      <c r="AU687" s="179" t="s">
        <v>82</v>
      </c>
      <c r="AV687" s="176" t="s">
        <v>80</v>
      </c>
      <c r="AW687" s="176" t="s">
        <v>29</v>
      </c>
      <c r="AX687" s="176" t="s">
        <v>72</v>
      </c>
      <c r="AY687" s="179" t="s">
        <v>124</v>
      </c>
    </row>
    <row r="688" s="184" customFormat="true" ht="12.8" hidden="false" customHeight="false" outlineLevel="0" collapsed="false">
      <c r="B688" s="185"/>
      <c r="D688" s="178" t="s">
        <v>133</v>
      </c>
      <c r="E688" s="186"/>
      <c r="F688" s="187" t="s">
        <v>812</v>
      </c>
      <c r="H688" s="188" t="n">
        <v>1.76</v>
      </c>
      <c r="L688" s="185"/>
      <c r="M688" s="189"/>
      <c r="N688" s="190"/>
      <c r="O688" s="190"/>
      <c r="P688" s="190"/>
      <c r="Q688" s="190"/>
      <c r="R688" s="190"/>
      <c r="S688" s="190"/>
      <c r="T688" s="191"/>
      <c r="AT688" s="186" t="s">
        <v>133</v>
      </c>
      <c r="AU688" s="186" t="s">
        <v>82</v>
      </c>
      <c r="AV688" s="184" t="s">
        <v>82</v>
      </c>
      <c r="AW688" s="184" t="s">
        <v>29</v>
      </c>
      <c r="AX688" s="184" t="s">
        <v>72</v>
      </c>
      <c r="AY688" s="186" t="s">
        <v>124</v>
      </c>
    </row>
    <row r="689" s="197" customFormat="true" ht="12.8" hidden="false" customHeight="false" outlineLevel="0" collapsed="false">
      <c r="B689" s="198"/>
      <c r="D689" s="178" t="s">
        <v>133</v>
      </c>
      <c r="E689" s="199"/>
      <c r="F689" s="200" t="s">
        <v>234</v>
      </c>
      <c r="H689" s="201" t="n">
        <v>2.086</v>
      </c>
      <c r="L689" s="198"/>
      <c r="M689" s="202"/>
      <c r="N689" s="203"/>
      <c r="O689" s="203"/>
      <c r="P689" s="203"/>
      <c r="Q689" s="203"/>
      <c r="R689" s="203"/>
      <c r="S689" s="203"/>
      <c r="T689" s="204"/>
      <c r="AT689" s="199" t="s">
        <v>133</v>
      </c>
      <c r="AU689" s="199" t="s">
        <v>82</v>
      </c>
      <c r="AV689" s="197" t="s">
        <v>131</v>
      </c>
      <c r="AW689" s="197" t="s">
        <v>29</v>
      </c>
      <c r="AX689" s="197" t="s">
        <v>80</v>
      </c>
      <c r="AY689" s="199" t="s">
        <v>124</v>
      </c>
    </row>
    <row r="690" s="22" customFormat="true" ht="21.75" hidden="false" customHeight="true" outlineLevel="0" collapsed="false">
      <c r="A690" s="17"/>
      <c r="B690" s="162"/>
      <c r="C690" s="163" t="s">
        <v>813</v>
      </c>
      <c r="D690" s="163" t="s">
        <v>127</v>
      </c>
      <c r="E690" s="164" t="s">
        <v>814</v>
      </c>
      <c r="F690" s="165" t="s">
        <v>815</v>
      </c>
      <c r="G690" s="166" t="s">
        <v>256</v>
      </c>
      <c r="H690" s="167" t="n">
        <v>8.948</v>
      </c>
      <c r="I690" s="168"/>
      <c r="J690" s="168" t="n">
        <f aca="false">ROUND(I690*H690,2)</f>
        <v>0</v>
      </c>
      <c r="K690" s="169"/>
      <c r="L690" s="18"/>
      <c r="M690" s="170"/>
      <c r="N690" s="171" t="s">
        <v>37</v>
      </c>
      <c r="O690" s="172" t="n">
        <v>1.342</v>
      </c>
      <c r="P690" s="172" t="n">
        <f aca="false">O690*H690</f>
        <v>12.008216</v>
      </c>
      <c r="Q690" s="172" t="n">
        <v>0.01282</v>
      </c>
      <c r="R690" s="172" t="n">
        <f aca="false">Q690*H690</f>
        <v>0.11471336</v>
      </c>
      <c r="S690" s="172" t="n">
        <v>0</v>
      </c>
      <c r="T690" s="173" t="n">
        <f aca="false">S690*H690</f>
        <v>0</v>
      </c>
      <c r="U690" s="17"/>
      <c r="V690" s="17"/>
      <c r="W690" s="17"/>
      <c r="X690" s="17"/>
      <c r="Y690" s="17"/>
      <c r="Z690" s="17"/>
      <c r="AA690" s="17"/>
      <c r="AB690" s="17"/>
      <c r="AC690" s="17"/>
      <c r="AD690" s="17"/>
      <c r="AE690" s="17"/>
      <c r="AR690" s="174" t="s">
        <v>131</v>
      </c>
      <c r="AT690" s="174" t="s">
        <v>127</v>
      </c>
      <c r="AU690" s="174" t="s">
        <v>82</v>
      </c>
      <c r="AY690" s="3" t="s">
        <v>124</v>
      </c>
      <c r="BE690" s="175" t="n">
        <f aca="false">IF(N690="základní",J690,0)</f>
        <v>0</v>
      </c>
      <c r="BF690" s="175" t="n">
        <f aca="false">IF(N690="snížená",J690,0)</f>
        <v>0</v>
      </c>
      <c r="BG690" s="175" t="n">
        <f aca="false">IF(N690="zákl. přenesená",J690,0)</f>
        <v>0</v>
      </c>
      <c r="BH690" s="175" t="n">
        <f aca="false">IF(N690="sníž. přenesená",J690,0)</f>
        <v>0</v>
      </c>
      <c r="BI690" s="175" t="n">
        <f aca="false">IF(N690="nulová",J690,0)</f>
        <v>0</v>
      </c>
      <c r="BJ690" s="3" t="s">
        <v>80</v>
      </c>
      <c r="BK690" s="175" t="n">
        <f aca="false">ROUND(I690*H690,2)</f>
        <v>0</v>
      </c>
      <c r="BL690" s="3" t="s">
        <v>131</v>
      </c>
      <c r="BM690" s="174" t="s">
        <v>816</v>
      </c>
    </row>
    <row r="691" s="176" customFormat="true" ht="12.8" hidden="false" customHeight="false" outlineLevel="0" collapsed="false">
      <c r="B691" s="177"/>
      <c r="D691" s="178" t="s">
        <v>133</v>
      </c>
      <c r="E691" s="179"/>
      <c r="F691" s="180" t="s">
        <v>809</v>
      </c>
      <c r="H691" s="179"/>
      <c r="L691" s="177"/>
      <c r="M691" s="181"/>
      <c r="N691" s="182"/>
      <c r="O691" s="182"/>
      <c r="P691" s="182"/>
      <c r="Q691" s="182"/>
      <c r="R691" s="182"/>
      <c r="S691" s="182"/>
      <c r="T691" s="183"/>
      <c r="AT691" s="179" t="s">
        <v>133</v>
      </c>
      <c r="AU691" s="179" t="s">
        <v>82</v>
      </c>
      <c r="AV691" s="176" t="s">
        <v>80</v>
      </c>
      <c r="AW691" s="176" t="s">
        <v>29</v>
      </c>
      <c r="AX691" s="176" t="s">
        <v>72</v>
      </c>
      <c r="AY691" s="179" t="s">
        <v>124</v>
      </c>
    </row>
    <row r="692" s="184" customFormat="true" ht="12.8" hidden="false" customHeight="false" outlineLevel="0" collapsed="false">
      <c r="B692" s="185"/>
      <c r="D692" s="178" t="s">
        <v>133</v>
      </c>
      <c r="E692" s="186"/>
      <c r="F692" s="187" t="s">
        <v>817</v>
      </c>
      <c r="H692" s="188" t="n">
        <v>2.04</v>
      </c>
      <c r="L692" s="185"/>
      <c r="M692" s="189"/>
      <c r="N692" s="190"/>
      <c r="O692" s="190"/>
      <c r="P692" s="190"/>
      <c r="Q692" s="190"/>
      <c r="R692" s="190"/>
      <c r="S692" s="190"/>
      <c r="T692" s="191"/>
      <c r="AT692" s="186" t="s">
        <v>133</v>
      </c>
      <c r="AU692" s="186" t="s">
        <v>82</v>
      </c>
      <c r="AV692" s="184" t="s">
        <v>82</v>
      </c>
      <c r="AW692" s="184" t="s">
        <v>29</v>
      </c>
      <c r="AX692" s="184" t="s">
        <v>72</v>
      </c>
      <c r="AY692" s="186" t="s">
        <v>124</v>
      </c>
    </row>
    <row r="693" s="176" customFormat="true" ht="12.8" hidden="false" customHeight="false" outlineLevel="0" collapsed="false">
      <c r="B693" s="177"/>
      <c r="D693" s="178" t="s">
        <v>133</v>
      </c>
      <c r="E693" s="179"/>
      <c r="F693" s="180" t="s">
        <v>811</v>
      </c>
      <c r="H693" s="179"/>
      <c r="L693" s="177"/>
      <c r="M693" s="181"/>
      <c r="N693" s="182"/>
      <c r="O693" s="182"/>
      <c r="P693" s="182"/>
      <c r="Q693" s="182"/>
      <c r="R693" s="182"/>
      <c r="S693" s="182"/>
      <c r="T693" s="183"/>
      <c r="AT693" s="179" t="s">
        <v>133</v>
      </c>
      <c r="AU693" s="179" t="s">
        <v>82</v>
      </c>
      <c r="AV693" s="176" t="s">
        <v>80</v>
      </c>
      <c r="AW693" s="176" t="s">
        <v>29</v>
      </c>
      <c r="AX693" s="176" t="s">
        <v>72</v>
      </c>
      <c r="AY693" s="179" t="s">
        <v>124</v>
      </c>
    </row>
    <row r="694" s="184" customFormat="true" ht="12.8" hidden="false" customHeight="false" outlineLevel="0" collapsed="false">
      <c r="B694" s="185"/>
      <c r="D694" s="178" t="s">
        <v>133</v>
      </c>
      <c r="E694" s="186"/>
      <c r="F694" s="187" t="s">
        <v>818</v>
      </c>
      <c r="H694" s="188" t="n">
        <v>6.908</v>
      </c>
      <c r="L694" s="185"/>
      <c r="M694" s="189"/>
      <c r="N694" s="190"/>
      <c r="O694" s="190"/>
      <c r="P694" s="190"/>
      <c r="Q694" s="190"/>
      <c r="R694" s="190"/>
      <c r="S694" s="190"/>
      <c r="T694" s="191"/>
      <c r="AT694" s="186" t="s">
        <v>133</v>
      </c>
      <c r="AU694" s="186" t="s">
        <v>82</v>
      </c>
      <c r="AV694" s="184" t="s">
        <v>82</v>
      </c>
      <c r="AW694" s="184" t="s">
        <v>29</v>
      </c>
      <c r="AX694" s="184" t="s">
        <v>72</v>
      </c>
      <c r="AY694" s="186" t="s">
        <v>124</v>
      </c>
    </row>
    <row r="695" s="197" customFormat="true" ht="12.8" hidden="false" customHeight="false" outlineLevel="0" collapsed="false">
      <c r="B695" s="198"/>
      <c r="D695" s="178" t="s">
        <v>133</v>
      </c>
      <c r="E695" s="199"/>
      <c r="F695" s="200" t="s">
        <v>234</v>
      </c>
      <c r="H695" s="201" t="n">
        <v>8.948</v>
      </c>
      <c r="L695" s="198"/>
      <c r="M695" s="202"/>
      <c r="N695" s="203"/>
      <c r="O695" s="203"/>
      <c r="P695" s="203"/>
      <c r="Q695" s="203"/>
      <c r="R695" s="203"/>
      <c r="S695" s="203"/>
      <c r="T695" s="204"/>
      <c r="AT695" s="199" t="s">
        <v>133</v>
      </c>
      <c r="AU695" s="199" t="s">
        <v>82</v>
      </c>
      <c r="AV695" s="197" t="s">
        <v>131</v>
      </c>
      <c r="AW695" s="197" t="s">
        <v>29</v>
      </c>
      <c r="AX695" s="197" t="s">
        <v>80</v>
      </c>
      <c r="AY695" s="199" t="s">
        <v>124</v>
      </c>
    </row>
    <row r="696" s="22" customFormat="true" ht="21.75" hidden="false" customHeight="true" outlineLevel="0" collapsed="false">
      <c r="A696" s="17"/>
      <c r="B696" s="162"/>
      <c r="C696" s="163" t="s">
        <v>819</v>
      </c>
      <c r="D696" s="163" t="s">
        <v>127</v>
      </c>
      <c r="E696" s="164" t="s">
        <v>820</v>
      </c>
      <c r="F696" s="165" t="s">
        <v>821</v>
      </c>
      <c r="G696" s="166" t="s">
        <v>256</v>
      </c>
      <c r="H696" s="167" t="n">
        <v>8.948</v>
      </c>
      <c r="I696" s="168"/>
      <c r="J696" s="168" t="n">
        <f aca="false">ROUND(I696*H696,2)</f>
        <v>0</v>
      </c>
      <c r="K696" s="169"/>
      <c r="L696" s="18"/>
      <c r="M696" s="170"/>
      <c r="N696" s="171" t="s">
        <v>37</v>
      </c>
      <c r="O696" s="172" t="n">
        <v>0.338</v>
      </c>
      <c r="P696" s="172" t="n">
        <f aca="false">O696*H696</f>
        <v>3.024424</v>
      </c>
      <c r="Q696" s="172" t="n">
        <v>0</v>
      </c>
      <c r="R696" s="172" t="n">
        <f aca="false">Q696*H696</f>
        <v>0</v>
      </c>
      <c r="S696" s="172" t="n">
        <v>0</v>
      </c>
      <c r="T696" s="173" t="n">
        <f aca="false">S696*H696</f>
        <v>0</v>
      </c>
      <c r="U696" s="17"/>
      <c r="V696" s="17"/>
      <c r="W696" s="17"/>
      <c r="X696" s="17"/>
      <c r="Y696" s="17"/>
      <c r="Z696" s="17"/>
      <c r="AA696" s="17"/>
      <c r="AB696" s="17"/>
      <c r="AC696" s="17"/>
      <c r="AD696" s="17"/>
      <c r="AE696" s="17"/>
      <c r="AR696" s="174" t="s">
        <v>131</v>
      </c>
      <c r="AT696" s="174" t="s">
        <v>127</v>
      </c>
      <c r="AU696" s="174" t="s">
        <v>82</v>
      </c>
      <c r="AY696" s="3" t="s">
        <v>124</v>
      </c>
      <c r="BE696" s="175" t="n">
        <f aca="false">IF(N696="základní",J696,0)</f>
        <v>0</v>
      </c>
      <c r="BF696" s="175" t="n">
        <f aca="false">IF(N696="snížená",J696,0)</f>
        <v>0</v>
      </c>
      <c r="BG696" s="175" t="n">
        <f aca="false">IF(N696="zákl. přenesená",J696,0)</f>
        <v>0</v>
      </c>
      <c r="BH696" s="175" t="n">
        <f aca="false">IF(N696="sníž. přenesená",J696,0)</f>
        <v>0</v>
      </c>
      <c r="BI696" s="175" t="n">
        <f aca="false">IF(N696="nulová",J696,0)</f>
        <v>0</v>
      </c>
      <c r="BJ696" s="3" t="s">
        <v>80</v>
      </c>
      <c r="BK696" s="175" t="n">
        <f aca="false">ROUND(I696*H696,2)</f>
        <v>0</v>
      </c>
      <c r="BL696" s="3" t="s">
        <v>131</v>
      </c>
      <c r="BM696" s="174" t="s">
        <v>822</v>
      </c>
    </row>
    <row r="697" s="22" customFormat="true" ht="21.75" hidden="false" customHeight="true" outlineLevel="0" collapsed="false">
      <c r="A697" s="17"/>
      <c r="B697" s="162"/>
      <c r="C697" s="163" t="s">
        <v>823</v>
      </c>
      <c r="D697" s="163" t="s">
        <v>127</v>
      </c>
      <c r="E697" s="164" t="s">
        <v>824</v>
      </c>
      <c r="F697" s="165" t="s">
        <v>825</v>
      </c>
      <c r="G697" s="166" t="s">
        <v>256</v>
      </c>
      <c r="H697" s="167" t="n">
        <v>10.856</v>
      </c>
      <c r="I697" s="168"/>
      <c r="J697" s="168" t="n">
        <f aca="false">ROUND(I697*H697,2)</f>
        <v>0</v>
      </c>
      <c r="K697" s="169"/>
      <c r="L697" s="18"/>
      <c r="M697" s="170"/>
      <c r="N697" s="171" t="s">
        <v>37</v>
      </c>
      <c r="O697" s="172" t="n">
        <v>1.321</v>
      </c>
      <c r="P697" s="172" t="n">
        <f aca="false">O697*H697</f>
        <v>14.340776</v>
      </c>
      <c r="Q697" s="172" t="n">
        <v>0.00874</v>
      </c>
      <c r="R697" s="172" t="n">
        <f aca="false">Q697*H697</f>
        <v>0.09488144</v>
      </c>
      <c r="S697" s="172" t="n">
        <v>0</v>
      </c>
      <c r="T697" s="173" t="n">
        <f aca="false">S697*H697</f>
        <v>0</v>
      </c>
      <c r="U697" s="17"/>
      <c r="V697" s="17"/>
      <c r="W697" s="17"/>
      <c r="X697" s="17"/>
      <c r="Y697" s="17"/>
      <c r="Z697" s="17"/>
      <c r="AA697" s="17"/>
      <c r="AB697" s="17"/>
      <c r="AC697" s="17"/>
      <c r="AD697" s="17"/>
      <c r="AE697" s="17"/>
      <c r="AR697" s="174" t="s">
        <v>131</v>
      </c>
      <c r="AT697" s="174" t="s">
        <v>127</v>
      </c>
      <c r="AU697" s="174" t="s">
        <v>82</v>
      </c>
      <c r="AY697" s="3" t="s">
        <v>124</v>
      </c>
      <c r="BE697" s="175" t="n">
        <f aca="false">IF(N697="základní",J697,0)</f>
        <v>0</v>
      </c>
      <c r="BF697" s="175" t="n">
        <f aca="false">IF(N697="snížená",J697,0)</f>
        <v>0</v>
      </c>
      <c r="BG697" s="175" t="n">
        <f aca="false">IF(N697="zákl. přenesená",J697,0)</f>
        <v>0</v>
      </c>
      <c r="BH697" s="175" t="n">
        <f aca="false">IF(N697="sníž. přenesená",J697,0)</f>
        <v>0</v>
      </c>
      <c r="BI697" s="175" t="n">
        <f aca="false">IF(N697="nulová",J697,0)</f>
        <v>0</v>
      </c>
      <c r="BJ697" s="3" t="s">
        <v>80</v>
      </c>
      <c r="BK697" s="175" t="n">
        <f aca="false">ROUND(I697*H697,2)</f>
        <v>0</v>
      </c>
      <c r="BL697" s="3" t="s">
        <v>131</v>
      </c>
      <c r="BM697" s="174" t="s">
        <v>826</v>
      </c>
    </row>
    <row r="698" s="184" customFormat="true" ht="12.8" hidden="false" customHeight="false" outlineLevel="0" collapsed="false">
      <c r="B698" s="185"/>
      <c r="D698" s="178" t="s">
        <v>133</v>
      </c>
      <c r="E698" s="186"/>
      <c r="F698" s="187" t="s">
        <v>827</v>
      </c>
      <c r="H698" s="188" t="n">
        <v>10.856</v>
      </c>
      <c r="L698" s="185"/>
      <c r="M698" s="189"/>
      <c r="N698" s="190"/>
      <c r="O698" s="190"/>
      <c r="P698" s="190"/>
      <c r="Q698" s="190"/>
      <c r="R698" s="190"/>
      <c r="S698" s="190"/>
      <c r="T698" s="191"/>
      <c r="AT698" s="186" t="s">
        <v>133</v>
      </c>
      <c r="AU698" s="186" t="s">
        <v>82</v>
      </c>
      <c r="AV698" s="184" t="s">
        <v>82</v>
      </c>
      <c r="AW698" s="184" t="s">
        <v>29</v>
      </c>
      <c r="AX698" s="184" t="s">
        <v>80</v>
      </c>
      <c r="AY698" s="186" t="s">
        <v>124</v>
      </c>
    </row>
    <row r="699" s="22" customFormat="true" ht="21.75" hidden="false" customHeight="true" outlineLevel="0" collapsed="false">
      <c r="A699" s="17"/>
      <c r="B699" s="162"/>
      <c r="C699" s="163" t="s">
        <v>828</v>
      </c>
      <c r="D699" s="163" t="s">
        <v>127</v>
      </c>
      <c r="E699" s="164" t="s">
        <v>829</v>
      </c>
      <c r="F699" s="165" t="s">
        <v>830</v>
      </c>
      <c r="G699" s="166" t="s">
        <v>256</v>
      </c>
      <c r="H699" s="167" t="n">
        <v>10.856</v>
      </c>
      <c r="I699" s="168"/>
      <c r="J699" s="168" t="n">
        <f aca="false">ROUND(I699*H699,2)</f>
        <v>0</v>
      </c>
      <c r="K699" s="169"/>
      <c r="L699" s="18"/>
      <c r="M699" s="170"/>
      <c r="N699" s="171" t="s">
        <v>37</v>
      </c>
      <c r="O699" s="172" t="n">
        <v>0.385</v>
      </c>
      <c r="P699" s="172" t="n">
        <f aca="false">O699*H699</f>
        <v>4.17956</v>
      </c>
      <c r="Q699" s="172" t="n">
        <v>0</v>
      </c>
      <c r="R699" s="172" t="n">
        <f aca="false">Q699*H699</f>
        <v>0</v>
      </c>
      <c r="S699" s="172" t="n">
        <v>0</v>
      </c>
      <c r="T699" s="173" t="n">
        <f aca="false">S699*H699</f>
        <v>0</v>
      </c>
      <c r="U699" s="17"/>
      <c r="V699" s="17"/>
      <c r="W699" s="17"/>
      <c r="X699" s="17"/>
      <c r="Y699" s="17"/>
      <c r="Z699" s="17"/>
      <c r="AA699" s="17"/>
      <c r="AB699" s="17"/>
      <c r="AC699" s="17"/>
      <c r="AD699" s="17"/>
      <c r="AE699" s="17"/>
      <c r="AR699" s="174" t="s">
        <v>131</v>
      </c>
      <c r="AT699" s="174" t="s">
        <v>127</v>
      </c>
      <c r="AU699" s="174" t="s">
        <v>82</v>
      </c>
      <c r="AY699" s="3" t="s">
        <v>124</v>
      </c>
      <c r="BE699" s="175" t="n">
        <f aca="false">IF(N699="základní",J699,0)</f>
        <v>0</v>
      </c>
      <c r="BF699" s="175" t="n">
        <f aca="false">IF(N699="snížená",J699,0)</f>
        <v>0</v>
      </c>
      <c r="BG699" s="175" t="n">
        <f aca="false">IF(N699="zákl. přenesená",J699,0)</f>
        <v>0</v>
      </c>
      <c r="BH699" s="175" t="n">
        <f aca="false">IF(N699="sníž. přenesená",J699,0)</f>
        <v>0</v>
      </c>
      <c r="BI699" s="175" t="n">
        <f aca="false">IF(N699="nulová",J699,0)</f>
        <v>0</v>
      </c>
      <c r="BJ699" s="3" t="s">
        <v>80</v>
      </c>
      <c r="BK699" s="175" t="n">
        <f aca="false">ROUND(I699*H699,2)</f>
        <v>0</v>
      </c>
      <c r="BL699" s="3" t="s">
        <v>131</v>
      </c>
      <c r="BM699" s="174" t="s">
        <v>831</v>
      </c>
    </row>
    <row r="700" s="22" customFormat="true" ht="21.75" hidden="false" customHeight="true" outlineLevel="0" collapsed="false">
      <c r="A700" s="17"/>
      <c r="B700" s="162"/>
      <c r="C700" s="163" t="s">
        <v>832</v>
      </c>
      <c r="D700" s="163" t="s">
        <v>127</v>
      </c>
      <c r="E700" s="164" t="s">
        <v>833</v>
      </c>
      <c r="F700" s="165" t="s">
        <v>834</v>
      </c>
      <c r="G700" s="166" t="s">
        <v>140</v>
      </c>
      <c r="H700" s="167" t="n">
        <v>0.262</v>
      </c>
      <c r="I700" s="168"/>
      <c r="J700" s="168" t="n">
        <f aca="false">ROUND(I700*H700,2)</f>
        <v>0</v>
      </c>
      <c r="K700" s="169"/>
      <c r="L700" s="18"/>
      <c r="M700" s="170"/>
      <c r="N700" s="171" t="s">
        <v>37</v>
      </c>
      <c r="O700" s="172" t="n">
        <v>52.157</v>
      </c>
      <c r="P700" s="172" t="n">
        <f aca="false">O700*H700</f>
        <v>13.665134</v>
      </c>
      <c r="Q700" s="172" t="n">
        <v>1.04887</v>
      </c>
      <c r="R700" s="172" t="n">
        <f aca="false">Q700*H700</f>
        <v>0.27480394</v>
      </c>
      <c r="S700" s="172" t="n">
        <v>0</v>
      </c>
      <c r="T700" s="173" t="n">
        <f aca="false">S700*H700</f>
        <v>0</v>
      </c>
      <c r="U700" s="17"/>
      <c r="V700" s="17"/>
      <c r="W700" s="17"/>
      <c r="X700" s="17"/>
      <c r="Y700" s="17"/>
      <c r="Z700" s="17"/>
      <c r="AA700" s="17"/>
      <c r="AB700" s="17"/>
      <c r="AC700" s="17"/>
      <c r="AD700" s="17"/>
      <c r="AE700" s="17"/>
      <c r="AR700" s="174" t="s">
        <v>131</v>
      </c>
      <c r="AT700" s="174" t="s">
        <v>127</v>
      </c>
      <c r="AU700" s="174" t="s">
        <v>82</v>
      </c>
      <c r="AY700" s="3" t="s">
        <v>124</v>
      </c>
      <c r="BE700" s="175" t="n">
        <f aca="false">IF(N700="základní",J700,0)</f>
        <v>0</v>
      </c>
      <c r="BF700" s="175" t="n">
        <f aca="false">IF(N700="snížená",J700,0)</f>
        <v>0</v>
      </c>
      <c r="BG700" s="175" t="n">
        <f aca="false">IF(N700="zákl. přenesená",J700,0)</f>
        <v>0</v>
      </c>
      <c r="BH700" s="175" t="n">
        <f aca="false">IF(N700="sníž. přenesená",J700,0)</f>
        <v>0</v>
      </c>
      <c r="BI700" s="175" t="n">
        <f aca="false">IF(N700="nulová",J700,0)</f>
        <v>0</v>
      </c>
      <c r="BJ700" s="3" t="s">
        <v>80</v>
      </c>
      <c r="BK700" s="175" t="n">
        <f aca="false">ROUND(I700*H700,2)</f>
        <v>0</v>
      </c>
      <c r="BL700" s="3" t="s">
        <v>131</v>
      </c>
      <c r="BM700" s="174" t="s">
        <v>835</v>
      </c>
    </row>
    <row r="701" s="176" customFormat="true" ht="12.8" hidden="false" customHeight="false" outlineLevel="0" collapsed="false">
      <c r="B701" s="177"/>
      <c r="D701" s="178" t="s">
        <v>133</v>
      </c>
      <c r="E701" s="179"/>
      <c r="F701" s="180" t="s">
        <v>836</v>
      </c>
      <c r="H701" s="179"/>
      <c r="L701" s="177"/>
      <c r="M701" s="181"/>
      <c r="N701" s="182"/>
      <c r="O701" s="182"/>
      <c r="P701" s="182"/>
      <c r="Q701" s="182"/>
      <c r="R701" s="182"/>
      <c r="S701" s="182"/>
      <c r="T701" s="183"/>
      <c r="AT701" s="179" t="s">
        <v>133</v>
      </c>
      <c r="AU701" s="179" t="s">
        <v>82</v>
      </c>
      <c r="AV701" s="176" t="s">
        <v>80</v>
      </c>
      <c r="AW701" s="176" t="s">
        <v>29</v>
      </c>
      <c r="AX701" s="176" t="s">
        <v>72</v>
      </c>
      <c r="AY701" s="179" t="s">
        <v>124</v>
      </c>
    </row>
    <row r="702" s="184" customFormat="true" ht="12.8" hidden="false" customHeight="false" outlineLevel="0" collapsed="false">
      <c r="B702" s="185"/>
      <c r="D702" s="178" t="s">
        <v>133</v>
      </c>
      <c r="E702" s="186"/>
      <c r="F702" s="187" t="s">
        <v>837</v>
      </c>
      <c r="H702" s="188" t="n">
        <v>0.262</v>
      </c>
      <c r="L702" s="185"/>
      <c r="M702" s="189"/>
      <c r="N702" s="190"/>
      <c r="O702" s="190"/>
      <c r="P702" s="190"/>
      <c r="Q702" s="190"/>
      <c r="R702" s="190"/>
      <c r="S702" s="190"/>
      <c r="T702" s="191"/>
      <c r="AT702" s="186" t="s">
        <v>133</v>
      </c>
      <c r="AU702" s="186" t="s">
        <v>82</v>
      </c>
      <c r="AV702" s="184" t="s">
        <v>82</v>
      </c>
      <c r="AW702" s="184" t="s">
        <v>29</v>
      </c>
      <c r="AX702" s="184" t="s">
        <v>80</v>
      </c>
      <c r="AY702" s="186" t="s">
        <v>124</v>
      </c>
    </row>
    <row r="703" s="149" customFormat="true" ht="22.8" hidden="false" customHeight="true" outlineLevel="0" collapsed="false">
      <c r="B703" s="150"/>
      <c r="D703" s="151" t="s">
        <v>71</v>
      </c>
      <c r="E703" s="160" t="s">
        <v>253</v>
      </c>
      <c r="F703" s="160" t="s">
        <v>838</v>
      </c>
      <c r="J703" s="161" t="n">
        <f aca="false">BK703</f>
        <v>0</v>
      </c>
      <c r="L703" s="150"/>
      <c r="M703" s="154"/>
      <c r="N703" s="155"/>
      <c r="O703" s="155"/>
      <c r="P703" s="156" t="n">
        <f aca="false">SUM(P704:P951)</f>
        <v>1339.532141</v>
      </c>
      <c r="Q703" s="155"/>
      <c r="R703" s="156" t="n">
        <f aca="false">SUM(R704:R951)</f>
        <v>137.29301118</v>
      </c>
      <c r="S703" s="155"/>
      <c r="T703" s="157" t="n">
        <f aca="false">SUM(T704:T951)</f>
        <v>0</v>
      </c>
      <c r="AR703" s="151" t="s">
        <v>80</v>
      </c>
      <c r="AT703" s="158" t="s">
        <v>71</v>
      </c>
      <c r="AU703" s="158" t="s">
        <v>80</v>
      </c>
      <c r="AY703" s="151" t="s">
        <v>124</v>
      </c>
      <c r="BK703" s="159" t="n">
        <f aca="false">SUM(BK704:BK951)</f>
        <v>0</v>
      </c>
    </row>
    <row r="704" s="22" customFormat="true" ht="16.5" hidden="false" customHeight="true" outlineLevel="0" collapsed="false">
      <c r="A704" s="17"/>
      <c r="B704" s="162"/>
      <c r="C704" s="163" t="s">
        <v>839</v>
      </c>
      <c r="D704" s="163" t="s">
        <v>127</v>
      </c>
      <c r="E704" s="164" t="s">
        <v>840</v>
      </c>
      <c r="F704" s="165" t="s">
        <v>841</v>
      </c>
      <c r="G704" s="166" t="s">
        <v>256</v>
      </c>
      <c r="H704" s="167" t="n">
        <v>1134.873</v>
      </c>
      <c r="I704" s="168"/>
      <c r="J704" s="168" t="n">
        <f aca="false">ROUND(I704*H704,2)</f>
        <v>0</v>
      </c>
      <c r="K704" s="169"/>
      <c r="L704" s="18"/>
      <c r="M704" s="170"/>
      <c r="N704" s="171" t="s">
        <v>37</v>
      </c>
      <c r="O704" s="172" t="n">
        <v>0.082</v>
      </c>
      <c r="P704" s="172" t="n">
        <f aca="false">O704*H704</f>
        <v>93.059586</v>
      </c>
      <c r="Q704" s="172" t="n">
        <v>0.00026</v>
      </c>
      <c r="R704" s="172" t="n">
        <f aca="false">Q704*H704</f>
        <v>0.29506698</v>
      </c>
      <c r="S704" s="172" t="n">
        <v>0</v>
      </c>
      <c r="T704" s="173" t="n">
        <f aca="false">S704*H704</f>
        <v>0</v>
      </c>
      <c r="U704" s="17"/>
      <c r="V704" s="17"/>
      <c r="W704" s="17"/>
      <c r="X704" s="17"/>
      <c r="Y704" s="17"/>
      <c r="Z704" s="17"/>
      <c r="AA704" s="17"/>
      <c r="AB704" s="17"/>
      <c r="AC704" s="17"/>
      <c r="AD704" s="17"/>
      <c r="AE704" s="17"/>
      <c r="AR704" s="174" t="s">
        <v>131</v>
      </c>
      <c r="AT704" s="174" t="s">
        <v>127</v>
      </c>
      <c r="AU704" s="174" t="s">
        <v>82</v>
      </c>
      <c r="AY704" s="3" t="s">
        <v>124</v>
      </c>
      <c r="BE704" s="175" t="n">
        <f aca="false">IF(N704="základní",J704,0)</f>
        <v>0</v>
      </c>
      <c r="BF704" s="175" t="n">
        <f aca="false">IF(N704="snížená",J704,0)</f>
        <v>0</v>
      </c>
      <c r="BG704" s="175" t="n">
        <f aca="false">IF(N704="zákl. přenesená",J704,0)</f>
        <v>0</v>
      </c>
      <c r="BH704" s="175" t="n">
        <f aca="false">IF(N704="sníž. přenesená",J704,0)</f>
        <v>0</v>
      </c>
      <c r="BI704" s="175" t="n">
        <f aca="false">IF(N704="nulová",J704,0)</f>
        <v>0</v>
      </c>
      <c r="BJ704" s="3" t="s">
        <v>80</v>
      </c>
      <c r="BK704" s="175" t="n">
        <f aca="false">ROUND(I704*H704,2)</f>
        <v>0</v>
      </c>
      <c r="BL704" s="3" t="s">
        <v>131</v>
      </c>
      <c r="BM704" s="174" t="s">
        <v>842</v>
      </c>
    </row>
    <row r="705" s="176" customFormat="true" ht="12.8" hidden="false" customHeight="false" outlineLevel="0" collapsed="false">
      <c r="B705" s="177"/>
      <c r="D705" s="178" t="s">
        <v>133</v>
      </c>
      <c r="E705" s="179"/>
      <c r="F705" s="180" t="s">
        <v>843</v>
      </c>
      <c r="H705" s="179"/>
      <c r="L705" s="177"/>
      <c r="M705" s="181"/>
      <c r="N705" s="182"/>
      <c r="O705" s="182"/>
      <c r="P705" s="182"/>
      <c r="Q705" s="182"/>
      <c r="R705" s="182"/>
      <c r="S705" s="182"/>
      <c r="T705" s="183"/>
      <c r="AT705" s="179" t="s">
        <v>133</v>
      </c>
      <c r="AU705" s="179" t="s">
        <v>82</v>
      </c>
      <c r="AV705" s="176" t="s">
        <v>80</v>
      </c>
      <c r="AW705" s="176" t="s">
        <v>29</v>
      </c>
      <c r="AX705" s="176" t="s">
        <v>72</v>
      </c>
      <c r="AY705" s="179" t="s">
        <v>124</v>
      </c>
    </row>
    <row r="706" s="184" customFormat="true" ht="12.8" hidden="false" customHeight="false" outlineLevel="0" collapsed="false">
      <c r="B706" s="185"/>
      <c r="D706" s="178" t="s">
        <v>133</v>
      </c>
      <c r="E706" s="186"/>
      <c r="F706" s="187" t="s">
        <v>844</v>
      </c>
      <c r="H706" s="188" t="n">
        <v>1134.873</v>
      </c>
      <c r="L706" s="185"/>
      <c r="M706" s="189"/>
      <c r="N706" s="190"/>
      <c r="O706" s="190"/>
      <c r="P706" s="190"/>
      <c r="Q706" s="190"/>
      <c r="R706" s="190"/>
      <c r="S706" s="190"/>
      <c r="T706" s="191"/>
      <c r="AT706" s="186" t="s">
        <v>133</v>
      </c>
      <c r="AU706" s="186" t="s">
        <v>82</v>
      </c>
      <c r="AV706" s="184" t="s">
        <v>82</v>
      </c>
      <c r="AW706" s="184" t="s">
        <v>29</v>
      </c>
      <c r="AX706" s="184" t="s">
        <v>80</v>
      </c>
      <c r="AY706" s="186" t="s">
        <v>124</v>
      </c>
    </row>
    <row r="707" s="22" customFormat="true" ht="21.75" hidden="false" customHeight="true" outlineLevel="0" collapsed="false">
      <c r="A707" s="17"/>
      <c r="B707" s="162"/>
      <c r="C707" s="163" t="s">
        <v>845</v>
      </c>
      <c r="D707" s="163" t="s">
        <v>127</v>
      </c>
      <c r="E707" s="164" t="s">
        <v>846</v>
      </c>
      <c r="F707" s="165" t="s">
        <v>847</v>
      </c>
      <c r="G707" s="166" t="s">
        <v>256</v>
      </c>
      <c r="H707" s="167" t="n">
        <v>199.286</v>
      </c>
      <c r="I707" s="168"/>
      <c r="J707" s="168" t="n">
        <f aca="false">ROUND(I707*H707,2)</f>
        <v>0</v>
      </c>
      <c r="K707" s="169"/>
      <c r="L707" s="18"/>
      <c r="M707" s="170"/>
      <c r="N707" s="171" t="s">
        <v>37</v>
      </c>
      <c r="O707" s="172" t="n">
        <v>0.26</v>
      </c>
      <c r="P707" s="172" t="n">
        <f aca="false">O707*H707</f>
        <v>51.81436</v>
      </c>
      <c r="Q707" s="172" t="n">
        <v>0.01365</v>
      </c>
      <c r="R707" s="172" t="n">
        <f aca="false">Q707*H707</f>
        <v>2.7202539</v>
      </c>
      <c r="S707" s="172" t="n">
        <v>0</v>
      </c>
      <c r="T707" s="173" t="n">
        <f aca="false">S707*H707</f>
        <v>0</v>
      </c>
      <c r="U707" s="17"/>
      <c r="V707" s="17"/>
      <c r="W707" s="17"/>
      <c r="X707" s="17"/>
      <c r="Y707" s="17"/>
      <c r="Z707" s="17"/>
      <c r="AA707" s="17"/>
      <c r="AB707" s="17"/>
      <c r="AC707" s="17"/>
      <c r="AD707" s="17"/>
      <c r="AE707" s="17"/>
      <c r="AR707" s="174" t="s">
        <v>131</v>
      </c>
      <c r="AT707" s="174" t="s">
        <v>127</v>
      </c>
      <c r="AU707" s="174" t="s">
        <v>82</v>
      </c>
      <c r="AY707" s="3" t="s">
        <v>124</v>
      </c>
      <c r="BE707" s="175" t="n">
        <f aca="false">IF(N707="základní",J707,0)</f>
        <v>0</v>
      </c>
      <c r="BF707" s="175" t="n">
        <f aca="false">IF(N707="snížená",J707,0)</f>
        <v>0</v>
      </c>
      <c r="BG707" s="175" t="n">
        <f aca="false">IF(N707="zákl. přenesená",J707,0)</f>
        <v>0</v>
      </c>
      <c r="BH707" s="175" t="n">
        <f aca="false">IF(N707="sníž. přenesená",J707,0)</f>
        <v>0</v>
      </c>
      <c r="BI707" s="175" t="n">
        <f aca="false">IF(N707="nulová",J707,0)</f>
        <v>0</v>
      </c>
      <c r="BJ707" s="3" t="s">
        <v>80</v>
      </c>
      <c r="BK707" s="175" t="n">
        <f aca="false">ROUND(I707*H707,2)</f>
        <v>0</v>
      </c>
      <c r="BL707" s="3" t="s">
        <v>131</v>
      </c>
      <c r="BM707" s="174" t="s">
        <v>848</v>
      </c>
    </row>
    <row r="708" s="176" customFormat="true" ht="12.8" hidden="false" customHeight="false" outlineLevel="0" collapsed="false">
      <c r="B708" s="177"/>
      <c r="D708" s="178" t="s">
        <v>133</v>
      </c>
      <c r="E708" s="179"/>
      <c r="F708" s="180" t="s">
        <v>849</v>
      </c>
      <c r="H708" s="179"/>
      <c r="L708" s="177"/>
      <c r="M708" s="181"/>
      <c r="N708" s="182"/>
      <c r="O708" s="182"/>
      <c r="P708" s="182"/>
      <c r="Q708" s="182"/>
      <c r="R708" s="182"/>
      <c r="S708" s="182"/>
      <c r="T708" s="183"/>
      <c r="AT708" s="179" t="s">
        <v>133</v>
      </c>
      <c r="AU708" s="179" t="s">
        <v>82</v>
      </c>
      <c r="AV708" s="176" t="s">
        <v>80</v>
      </c>
      <c r="AW708" s="176" t="s">
        <v>29</v>
      </c>
      <c r="AX708" s="176" t="s">
        <v>72</v>
      </c>
      <c r="AY708" s="179" t="s">
        <v>124</v>
      </c>
    </row>
    <row r="709" s="176" customFormat="true" ht="12.8" hidden="false" customHeight="false" outlineLevel="0" collapsed="false">
      <c r="B709" s="177"/>
      <c r="D709" s="178" t="s">
        <v>133</v>
      </c>
      <c r="E709" s="179"/>
      <c r="F709" s="180" t="s">
        <v>850</v>
      </c>
      <c r="H709" s="179"/>
      <c r="L709" s="177"/>
      <c r="M709" s="181"/>
      <c r="N709" s="182"/>
      <c r="O709" s="182"/>
      <c r="P709" s="182"/>
      <c r="Q709" s="182"/>
      <c r="R709" s="182"/>
      <c r="S709" s="182"/>
      <c r="T709" s="183"/>
      <c r="AT709" s="179" t="s">
        <v>133</v>
      </c>
      <c r="AU709" s="179" t="s">
        <v>82</v>
      </c>
      <c r="AV709" s="176" t="s">
        <v>80</v>
      </c>
      <c r="AW709" s="176" t="s">
        <v>29</v>
      </c>
      <c r="AX709" s="176" t="s">
        <v>72</v>
      </c>
      <c r="AY709" s="179" t="s">
        <v>124</v>
      </c>
    </row>
    <row r="710" s="184" customFormat="true" ht="12.8" hidden="false" customHeight="false" outlineLevel="0" collapsed="false">
      <c r="B710" s="185"/>
      <c r="D710" s="178" t="s">
        <v>133</v>
      </c>
      <c r="E710" s="186"/>
      <c r="F710" s="187" t="s">
        <v>851</v>
      </c>
      <c r="H710" s="188" t="n">
        <v>276.103</v>
      </c>
      <c r="L710" s="185"/>
      <c r="M710" s="189"/>
      <c r="N710" s="190"/>
      <c r="O710" s="190"/>
      <c r="P710" s="190"/>
      <c r="Q710" s="190"/>
      <c r="R710" s="190"/>
      <c r="S710" s="190"/>
      <c r="T710" s="191"/>
      <c r="AT710" s="186" t="s">
        <v>133</v>
      </c>
      <c r="AU710" s="186" t="s">
        <v>82</v>
      </c>
      <c r="AV710" s="184" t="s">
        <v>82</v>
      </c>
      <c r="AW710" s="184" t="s">
        <v>29</v>
      </c>
      <c r="AX710" s="184" t="s">
        <v>72</v>
      </c>
      <c r="AY710" s="186" t="s">
        <v>124</v>
      </c>
    </row>
    <row r="711" s="176" customFormat="true" ht="12.8" hidden="false" customHeight="false" outlineLevel="0" collapsed="false">
      <c r="B711" s="177"/>
      <c r="D711" s="178" t="s">
        <v>133</v>
      </c>
      <c r="E711" s="179"/>
      <c r="F711" s="180" t="s">
        <v>852</v>
      </c>
      <c r="H711" s="179"/>
      <c r="L711" s="177"/>
      <c r="M711" s="181"/>
      <c r="N711" s="182"/>
      <c r="O711" s="182"/>
      <c r="P711" s="182"/>
      <c r="Q711" s="182"/>
      <c r="R711" s="182"/>
      <c r="S711" s="182"/>
      <c r="T711" s="183"/>
      <c r="AT711" s="179" t="s">
        <v>133</v>
      </c>
      <c r="AU711" s="179" t="s">
        <v>82</v>
      </c>
      <c r="AV711" s="176" t="s">
        <v>80</v>
      </c>
      <c r="AW711" s="176" t="s">
        <v>29</v>
      </c>
      <c r="AX711" s="176" t="s">
        <v>72</v>
      </c>
      <c r="AY711" s="179" t="s">
        <v>124</v>
      </c>
    </row>
    <row r="712" s="184" customFormat="true" ht="12.8" hidden="false" customHeight="false" outlineLevel="0" collapsed="false">
      <c r="B712" s="185"/>
      <c r="D712" s="178" t="s">
        <v>133</v>
      </c>
      <c r="E712" s="186"/>
      <c r="F712" s="187" t="s">
        <v>853</v>
      </c>
      <c r="H712" s="188" t="n">
        <v>-6.866</v>
      </c>
      <c r="L712" s="185"/>
      <c r="M712" s="189"/>
      <c r="N712" s="190"/>
      <c r="O712" s="190"/>
      <c r="P712" s="190"/>
      <c r="Q712" s="190"/>
      <c r="R712" s="190"/>
      <c r="S712" s="190"/>
      <c r="T712" s="191"/>
      <c r="AT712" s="186" t="s">
        <v>133</v>
      </c>
      <c r="AU712" s="186" t="s">
        <v>82</v>
      </c>
      <c r="AV712" s="184" t="s">
        <v>82</v>
      </c>
      <c r="AW712" s="184" t="s">
        <v>29</v>
      </c>
      <c r="AX712" s="184" t="s">
        <v>72</v>
      </c>
      <c r="AY712" s="186" t="s">
        <v>124</v>
      </c>
    </row>
    <row r="713" s="184" customFormat="true" ht="12.8" hidden="false" customHeight="false" outlineLevel="0" collapsed="false">
      <c r="B713" s="185"/>
      <c r="D713" s="178" t="s">
        <v>133</v>
      </c>
      <c r="E713" s="186"/>
      <c r="F713" s="187" t="s">
        <v>854</v>
      </c>
      <c r="H713" s="188" t="n">
        <v>-7.025</v>
      </c>
      <c r="L713" s="185"/>
      <c r="M713" s="189"/>
      <c r="N713" s="190"/>
      <c r="O713" s="190"/>
      <c r="P713" s="190"/>
      <c r="Q713" s="190"/>
      <c r="R713" s="190"/>
      <c r="S713" s="190"/>
      <c r="T713" s="191"/>
      <c r="AT713" s="186" t="s">
        <v>133</v>
      </c>
      <c r="AU713" s="186" t="s">
        <v>82</v>
      </c>
      <c r="AV713" s="184" t="s">
        <v>82</v>
      </c>
      <c r="AW713" s="184" t="s">
        <v>29</v>
      </c>
      <c r="AX713" s="184" t="s">
        <v>72</v>
      </c>
      <c r="AY713" s="186" t="s">
        <v>124</v>
      </c>
    </row>
    <row r="714" s="184" customFormat="true" ht="12.8" hidden="false" customHeight="false" outlineLevel="0" collapsed="false">
      <c r="B714" s="185"/>
      <c r="D714" s="178" t="s">
        <v>133</v>
      </c>
      <c r="E714" s="186"/>
      <c r="F714" s="187" t="s">
        <v>855</v>
      </c>
      <c r="H714" s="188" t="n">
        <v>-14.657</v>
      </c>
      <c r="L714" s="185"/>
      <c r="M714" s="189"/>
      <c r="N714" s="190"/>
      <c r="O714" s="190"/>
      <c r="P714" s="190"/>
      <c r="Q714" s="190"/>
      <c r="R714" s="190"/>
      <c r="S714" s="190"/>
      <c r="T714" s="191"/>
      <c r="AT714" s="186" t="s">
        <v>133</v>
      </c>
      <c r="AU714" s="186" t="s">
        <v>82</v>
      </c>
      <c r="AV714" s="184" t="s">
        <v>82</v>
      </c>
      <c r="AW714" s="184" t="s">
        <v>29</v>
      </c>
      <c r="AX714" s="184" t="s">
        <v>72</v>
      </c>
      <c r="AY714" s="186" t="s">
        <v>124</v>
      </c>
    </row>
    <row r="715" s="184" customFormat="true" ht="12.8" hidden="false" customHeight="false" outlineLevel="0" collapsed="false">
      <c r="B715" s="185"/>
      <c r="D715" s="178" t="s">
        <v>133</v>
      </c>
      <c r="E715" s="186"/>
      <c r="F715" s="187" t="s">
        <v>856</v>
      </c>
      <c r="H715" s="188" t="n">
        <v>-14.85</v>
      </c>
      <c r="L715" s="185"/>
      <c r="M715" s="189"/>
      <c r="N715" s="190"/>
      <c r="O715" s="190"/>
      <c r="P715" s="190"/>
      <c r="Q715" s="190"/>
      <c r="R715" s="190"/>
      <c r="S715" s="190"/>
      <c r="T715" s="191"/>
      <c r="AT715" s="186" t="s">
        <v>133</v>
      </c>
      <c r="AU715" s="186" t="s">
        <v>82</v>
      </c>
      <c r="AV715" s="184" t="s">
        <v>82</v>
      </c>
      <c r="AW715" s="184" t="s">
        <v>29</v>
      </c>
      <c r="AX715" s="184" t="s">
        <v>72</v>
      </c>
      <c r="AY715" s="186" t="s">
        <v>124</v>
      </c>
    </row>
    <row r="716" s="176" customFormat="true" ht="12.8" hidden="false" customHeight="false" outlineLevel="0" collapsed="false">
      <c r="B716" s="177"/>
      <c r="D716" s="178" t="s">
        <v>133</v>
      </c>
      <c r="E716" s="179"/>
      <c r="F716" s="180" t="s">
        <v>857</v>
      </c>
      <c r="H716" s="179"/>
      <c r="L716" s="177"/>
      <c r="M716" s="181"/>
      <c r="N716" s="182"/>
      <c r="O716" s="182"/>
      <c r="P716" s="182"/>
      <c r="Q716" s="182"/>
      <c r="R716" s="182"/>
      <c r="S716" s="182"/>
      <c r="T716" s="183"/>
      <c r="AT716" s="179" t="s">
        <v>133</v>
      </c>
      <c r="AU716" s="179" t="s">
        <v>82</v>
      </c>
      <c r="AV716" s="176" t="s">
        <v>80</v>
      </c>
      <c r="AW716" s="176" t="s">
        <v>29</v>
      </c>
      <c r="AX716" s="176" t="s">
        <v>72</v>
      </c>
      <c r="AY716" s="179" t="s">
        <v>124</v>
      </c>
    </row>
    <row r="717" s="184" customFormat="true" ht="12.8" hidden="false" customHeight="false" outlineLevel="0" collapsed="false">
      <c r="B717" s="185"/>
      <c r="D717" s="178" t="s">
        <v>133</v>
      </c>
      <c r="E717" s="186"/>
      <c r="F717" s="187" t="s">
        <v>858</v>
      </c>
      <c r="H717" s="188" t="n">
        <v>-11.003</v>
      </c>
      <c r="L717" s="185"/>
      <c r="M717" s="189"/>
      <c r="N717" s="190"/>
      <c r="O717" s="190"/>
      <c r="P717" s="190"/>
      <c r="Q717" s="190"/>
      <c r="R717" s="190"/>
      <c r="S717" s="190"/>
      <c r="T717" s="191"/>
      <c r="AT717" s="186" t="s">
        <v>133</v>
      </c>
      <c r="AU717" s="186" t="s">
        <v>82</v>
      </c>
      <c r="AV717" s="184" t="s">
        <v>82</v>
      </c>
      <c r="AW717" s="184" t="s">
        <v>29</v>
      </c>
      <c r="AX717" s="184" t="s">
        <v>72</v>
      </c>
      <c r="AY717" s="186" t="s">
        <v>124</v>
      </c>
    </row>
    <row r="718" s="184" customFormat="true" ht="12.8" hidden="false" customHeight="false" outlineLevel="0" collapsed="false">
      <c r="B718" s="185"/>
      <c r="D718" s="178" t="s">
        <v>133</v>
      </c>
      <c r="E718" s="186"/>
      <c r="F718" s="187" t="s">
        <v>859</v>
      </c>
      <c r="H718" s="188" t="n">
        <v>-5.281</v>
      </c>
      <c r="L718" s="185"/>
      <c r="M718" s="189"/>
      <c r="N718" s="190"/>
      <c r="O718" s="190"/>
      <c r="P718" s="190"/>
      <c r="Q718" s="190"/>
      <c r="R718" s="190"/>
      <c r="S718" s="190"/>
      <c r="T718" s="191"/>
      <c r="AT718" s="186" t="s">
        <v>133</v>
      </c>
      <c r="AU718" s="186" t="s">
        <v>82</v>
      </c>
      <c r="AV718" s="184" t="s">
        <v>82</v>
      </c>
      <c r="AW718" s="184" t="s">
        <v>29</v>
      </c>
      <c r="AX718" s="184" t="s">
        <v>72</v>
      </c>
      <c r="AY718" s="186" t="s">
        <v>124</v>
      </c>
    </row>
    <row r="719" s="184" customFormat="true" ht="12.8" hidden="false" customHeight="false" outlineLevel="0" collapsed="false">
      <c r="B719" s="185"/>
      <c r="D719" s="178" t="s">
        <v>133</v>
      </c>
      <c r="E719" s="186"/>
      <c r="F719" s="187" t="s">
        <v>860</v>
      </c>
      <c r="H719" s="188" t="n">
        <v>-9.426</v>
      </c>
      <c r="L719" s="185"/>
      <c r="M719" s="189"/>
      <c r="N719" s="190"/>
      <c r="O719" s="190"/>
      <c r="P719" s="190"/>
      <c r="Q719" s="190"/>
      <c r="R719" s="190"/>
      <c r="S719" s="190"/>
      <c r="T719" s="191"/>
      <c r="AT719" s="186" t="s">
        <v>133</v>
      </c>
      <c r="AU719" s="186" t="s">
        <v>82</v>
      </c>
      <c r="AV719" s="184" t="s">
        <v>82</v>
      </c>
      <c r="AW719" s="184" t="s">
        <v>29</v>
      </c>
      <c r="AX719" s="184" t="s">
        <v>72</v>
      </c>
      <c r="AY719" s="186" t="s">
        <v>124</v>
      </c>
    </row>
    <row r="720" s="184" customFormat="true" ht="12.8" hidden="false" customHeight="false" outlineLevel="0" collapsed="false">
      <c r="B720" s="185"/>
      <c r="D720" s="178" t="s">
        <v>133</v>
      </c>
      <c r="E720" s="186"/>
      <c r="F720" s="187" t="s">
        <v>861</v>
      </c>
      <c r="H720" s="188" t="n">
        <v>-7.709</v>
      </c>
      <c r="L720" s="185"/>
      <c r="M720" s="189"/>
      <c r="N720" s="190"/>
      <c r="O720" s="190"/>
      <c r="P720" s="190"/>
      <c r="Q720" s="190"/>
      <c r="R720" s="190"/>
      <c r="S720" s="190"/>
      <c r="T720" s="191"/>
      <c r="AT720" s="186" t="s">
        <v>133</v>
      </c>
      <c r="AU720" s="186" t="s">
        <v>82</v>
      </c>
      <c r="AV720" s="184" t="s">
        <v>82</v>
      </c>
      <c r="AW720" s="184" t="s">
        <v>29</v>
      </c>
      <c r="AX720" s="184" t="s">
        <v>72</v>
      </c>
      <c r="AY720" s="186" t="s">
        <v>124</v>
      </c>
    </row>
    <row r="721" s="197" customFormat="true" ht="12.8" hidden="false" customHeight="false" outlineLevel="0" collapsed="false">
      <c r="B721" s="198"/>
      <c r="D721" s="178" t="s">
        <v>133</v>
      </c>
      <c r="E721" s="199"/>
      <c r="F721" s="200" t="s">
        <v>234</v>
      </c>
      <c r="H721" s="201" t="n">
        <v>199.286</v>
      </c>
      <c r="L721" s="198"/>
      <c r="M721" s="202"/>
      <c r="N721" s="203"/>
      <c r="O721" s="203"/>
      <c r="P721" s="203"/>
      <c r="Q721" s="203"/>
      <c r="R721" s="203"/>
      <c r="S721" s="203"/>
      <c r="T721" s="204"/>
      <c r="AT721" s="199" t="s">
        <v>133</v>
      </c>
      <c r="AU721" s="199" t="s">
        <v>82</v>
      </c>
      <c r="AV721" s="197" t="s">
        <v>131</v>
      </c>
      <c r="AW721" s="197" t="s">
        <v>29</v>
      </c>
      <c r="AX721" s="197" t="s">
        <v>80</v>
      </c>
      <c r="AY721" s="199" t="s">
        <v>124</v>
      </c>
    </row>
    <row r="722" s="22" customFormat="true" ht="33" hidden="false" customHeight="true" outlineLevel="0" collapsed="false">
      <c r="A722" s="17"/>
      <c r="B722" s="162"/>
      <c r="C722" s="163" t="s">
        <v>862</v>
      </c>
      <c r="D722" s="163" t="s">
        <v>127</v>
      </c>
      <c r="E722" s="164" t="s">
        <v>863</v>
      </c>
      <c r="F722" s="165" t="s">
        <v>864</v>
      </c>
      <c r="G722" s="166" t="s">
        <v>256</v>
      </c>
      <c r="H722" s="167" t="n">
        <v>935.587</v>
      </c>
      <c r="I722" s="168"/>
      <c r="J722" s="168" t="n">
        <f aca="false">ROUND(I722*H722,2)</f>
        <v>0</v>
      </c>
      <c r="K722" s="169"/>
      <c r="L722" s="18"/>
      <c r="M722" s="170"/>
      <c r="N722" s="171" t="s">
        <v>37</v>
      </c>
      <c r="O722" s="172" t="n">
        <v>0.32</v>
      </c>
      <c r="P722" s="172" t="n">
        <f aca="false">O722*H722</f>
        <v>299.38784</v>
      </c>
      <c r="Q722" s="172" t="n">
        <v>0.01103</v>
      </c>
      <c r="R722" s="172" t="n">
        <f aca="false">Q722*H722</f>
        <v>10.31952461</v>
      </c>
      <c r="S722" s="172" t="n">
        <v>0</v>
      </c>
      <c r="T722" s="173" t="n">
        <f aca="false">S722*H722</f>
        <v>0</v>
      </c>
      <c r="U722" s="17"/>
      <c r="V722" s="17"/>
      <c r="W722" s="17"/>
      <c r="X722" s="17"/>
      <c r="Y722" s="17"/>
      <c r="Z722" s="17"/>
      <c r="AA722" s="17"/>
      <c r="AB722" s="17"/>
      <c r="AC722" s="17"/>
      <c r="AD722" s="17"/>
      <c r="AE722" s="17"/>
      <c r="AR722" s="174" t="s">
        <v>131</v>
      </c>
      <c r="AT722" s="174" t="s">
        <v>127</v>
      </c>
      <c r="AU722" s="174" t="s">
        <v>82</v>
      </c>
      <c r="AY722" s="3" t="s">
        <v>124</v>
      </c>
      <c r="BE722" s="175" t="n">
        <f aca="false">IF(N722="základní",J722,0)</f>
        <v>0</v>
      </c>
      <c r="BF722" s="175" t="n">
        <f aca="false">IF(N722="snížená",J722,0)</f>
        <v>0</v>
      </c>
      <c r="BG722" s="175" t="n">
        <f aca="false">IF(N722="zákl. přenesená",J722,0)</f>
        <v>0</v>
      </c>
      <c r="BH722" s="175" t="n">
        <f aca="false">IF(N722="sníž. přenesená",J722,0)</f>
        <v>0</v>
      </c>
      <c r="BI722" s="175" t="n">
        <f aca="false">IF(N722="nulová",J722,0)</f>
        <v>0</v>
      </c>
      <c r="BJ722" s="3" t="s">
        <v>80</v>
      </c>
      <c r="BK722" s="175" t="n">
        <f aca="false">ROUND(I722*H722,2)</f>
        <v>0</v>
      </c>
      <c r="BL722" s="3" t="s">
        <v>131</v>
      </c>
      <c r="BM722" s="174" t="s">
        <v>865</v>
      </c>
    </row>
    <row r="723" s="176" customFormat="true" ht="12.8" hidden="false" customHeight="false" outlineLevel="0" collapsed="false">
      <c r="B723" s="177"/>
      <c r="D723" s="178" t="s">
        <v>133</v>
      </c>
      <c r="E723" s="179"/>
      <c r="F723" s="180" t="s">
        <v>368</v>
      </c>
      <c r="H723" s="179"/>
      <c r="L723" s="177"/>
      <c r="M723" s="181"/>
      <c r="N723" s="182"/>
      <c r="O723" s="182"/>
      <c r="P723" s="182"/>
      <c r="Q723" s="182"/>
      <c r="R723" s="182"/>
      <c r="S723" s="182"/>
      <c r="T723" s="183"/>
      <c r="AT723" s="179" t="s">
        <v>133</v>
      </c>
      <c r="AU723" s="179" t="s">
        <v>82</v>
      </c>
      <c r="AV723" s="176" t="s">
        <v>80</v>
      </c>
      <c r="AW723" s="176" t="s">
        <v>29</v>
      </c>
      <c r="AX723" s="176" t="s">
        <v>72</v>
      </c>
      <c r="AY723" s="179" t="s">
        <v>124</v>
      </c>
    </row>
    <row r="724" s="176" customFormat="true" ht="12.8" hidden="false" customHeight="false" outlineLevel="0" collapsed="false">
      <c r="B724" s="177"/>
      <c r="D724" s="178" t="s">
        <v>133</v>
      </c>
      <c r="E724" s="179"/>
      <c r="F724" s="180" t="s">
        <v>866</v>
      </c>
      <c r="H724" s="179"/>
      <c r="L724" s="177"/>
      <c r="M724" s="181"/>
      <c r="N724" s="182"/>
      <c r="O724" s="182"/>
      <c r="P724" s="182"/>
      <c r="Q724" s="182"/>
      <c r="R724" s="182"/>
      <c r="S724" s="182"/>
      <c r="T724" s="183"/>
      <c r="AT724" s="179" t="s">
        <v>133</v>
      </c>
      <c r="AU724" s="179" t="s">
        <v>82</v>
      </c>
      <c r="AV724" s="176" t="s">
        <v>80</v>
      </c>
      <c r="AW724" s="176" t="s">
        <v>29</v>
      </c>
      <c r="AX724" s="176" t="s">
        <v>72</v>
      </c>
      <c r="AY724" s="179" t="s">
        <v>124</v>
      </c>
    </row>
    <row r="725" s="184" customFormat="true" ht="12.8" hidden="false" customHeight="false" outlineLevel="0" collapsed="false">
      <c r="B725" s="185"/>
      <c r="D725" s="178" t="s">
        <v>133</v>
      </c>
      <c r="E725" s="186"/>
      <c r="F725" s="187" t="s">
        <v>867</v>
      </c>
      <c r="H725" s="188" t="n">
        <v>91.878</v>
      </c>
      <c r="L725" s="185"/>
      <c r="M725" s="189"/>
      <c r="N725" s="190"/>
      <c r="O725" s="190"/>
      <c r="P725" s="190"/>
      <c r="Q725" s="190"/>
      <c r="R725" s="190"/>
      <c r="S725" s="190"/>
      <c r="T725" s="191"/>
      <c r="AT725" s="186" t="s">
        <v>133</v>
      </c>
      <c r="AU725" s="186" t="s">
        <v>82</v>
      </c>
      <c r="AV725" s="184" t="s">
        <v>82</v>
      </c>
      <c r="AW725" s="184" t="s">
        <v>29</v>
      </c>
      <c r="AX725" s="184" t="s">
        <v>72</v>
      </c>
      <c r="AY725" s="186" t="s">
        <v>124</v>
      </c>
    </row>
    <row r="726" s="176" customFormat="true" ht="12.8" hidden="false" customHeight="false" outlineLevel="0" collapsed="false">
      <c r="B726" s="177"/>
      <c r="D726" s="178" t="s">
        <v>133</v>
      </c>
      <c r="E726" s="179"/>
      <c r="F726" s="180" t="s">
        <v>868</v>
      </c>
      <c r="H726" s="179"/>
      <c r="L726" s="177"/>
      <c r="M726" s="181"/>
      <c r="N726" s="182"/>
      <c r="O726" s="182"/>
      <c r="P726" s="182"/>
      <c r="Q726" s="182"/>
      <c r="R726" s="182"/>
      <c r="S726" s="182"/>
      <c r="T726" s="183"/>
      <c r="AT726" s="179" t="s">
        <v>133</v>
      </c>
      <c r="AU726" s="179" t="s">
        <v>82</v>
      </c>
      <c r="AV726" s="176" t="s">
        <v>80</v>
      </c>
      <c r="AW726" s="176" t="s">
        <v>29</v>
      </c>
      <c r="AX726" s="176" t="s">
        <v>72</v>
      </c>
      <c r="AY726" s="179" t="s">
        <v>124</v>
      </c>
    </row>
    <row r="727" s="184" customFormat="true" ht="19.7" hidden="false" customHeight="false" outlineLevel="0" collapsed="false">
      <c r="B727" s="185"/>
      <c r="D727" s="178" t="s">
        <v>133</v>
      </c>
      <c r="E727" s="186"/>
      <c r="F727" s="187" t="s">
        <v>869</v>
      </c>
      <c r="H727" s="188" t="n">
        <v>65.11</v>
      </c>
      <c r="L727" s="185"/>
      <c r="M727" s="189"/>
      <c r="N727" s="190"/>
      <c r="O727" s="190"/>
      <c r="P727" s="190"/>
      <c r="Q727" s="190"/>
      <c r="R727" s="190"/>
      <c r="S727" s="190"/>
      <c r="T727" s="191"/>
      <c r="AT727" s="186" t="s">
        <v>133</v>
      </c>
      <c r="AU727" s="186" t="s">
        <v>82</v>
      </c>
      <c r="AV727" s="184" t="s">
        <v>82</v>
      </c>
      <c r="AW727" s="184" t="s">
        <v>29</v>
      </c>
      <c r="AX727" s="184" t="s">
        <v>72</v>
      </c>
      <c r="AY727" s="186" t="s">
        <v>124</v>
      </c>
    </row>
    <row r="728" s="176" customFormat="true" ht="12.8" hidden="false" customHeight="false" outlineLevel="0" collapsed="false">
      <c r="B728" s="177"/>
      <c r="D728" s="178" t="s">
        <v>133</v>
      </c>
      <c r="E728" s="179"/>
      <c r="F728" s="180" t="s">
        <v>870</v>
      </c>
      <c r="H728" s="179"/>
      <c r="L728" s="177"/>
      <c r="M728" s="181"/>
      <c r="N728" s="182"/>
      <c r="O728" s="182"/>
      <c r="P728" s="182"/>
      <c r="Q728" s="182"/>
      <c r="R728" s="182"/>
      <c r="S728" s="182"/>
      <c r="T728" s="183"/>
      <c r="AT728" s="179" t="s">
        <v>133</v>
      </c>
      <c r="AU728" s="179" t="s">
        <v>82</v>
      </c>
      <c r="AV728" s="176" t="s">
        <v>80</v>
      </c>
      <c r="AW728" s="176" t="s">
        <v>29</v>
      </c>
      <c r="AX728" s="176" t="s">
        <v>72</v>
      </c>
      <c r="AY728" s="179" t="s">
        <v>124</v>
      </c>
    </row>
    <row r="729" s="184" customFormat="true" ht="12.8" hidden="false" customHeight="false" outlineLevel="0" collapsed="false">
      <c r="B729" s="185"/>
      <c r="D729" s="178" t="s">
        <v>133</v>
      </c>
      <c r="E729" s="186"/>
      <c r="F729" s="187" t="s">
        <v>871</v>
      </c>
      <c r="H729" s="188" t="n">
        <v>17.704</v>
      </c>
      <c r="L729" s="185"/>
      <c r="M729" s="189"/>
      <c r="N729" s="190"/>
      <c r="O729" s="190"/>
      <c r="P729" s="190"/>
      <c r="Q729" s="190"/>
      <c r="R729" s="190"/>
      <c r="S729" s="190"/>
      <c r="T729" s="191"/>
      <c r="AT729" s="186" t="s">
        <v>133</v>
      </c>
      <c r="AU729" s="186" t="s">
        <v>82</v>
      </c>
      <c r="AV729" s="184" t="s">
        <v>82</v>
      </c>
      <c r="AW729" s="184" t="s">
        <v>29</v>
      </c>
      <c r="AX729" s="184" t="s">
        <v>72</v>
      </c>
      <c r="AY729" s="186" t="s">
        <v>124</v>
      </c>
    </row>
    <row r="730" s="176" customFormat="true" ht="12.8" hidden="false" customHeight="false" outlineLevel="0" collapsed="false">
      <c r="B730" s="177"/>
      <c r="D730" s="178" t="s">
        <v>133</v>
      </c>
      <c r="E730" s="179"/>
      <c r="F730" s="180" t="s">
        <v>872</v>
      </c>
      <c r="H730" s="179"/>
      <c r="L730" s="177"/>
      <c r="M730" s="181"/>
      <c r="N730" s="182"/>
      <c r="O730" s="182"/>
      <c r="P730" s="182"/>
      <c r="Q730" s="182"/>
      <c r="R730" s="182"/>
      <c r="S730" s="182"/>
      <c r="T730" s="183"/>
      <c r="AT730" s="179" t="s">
        <v>133</v>
      </c>
      <c r="AU730" s="179" t="s">
        <v>82</v>
      </c>
      <c r="AV730" s="176" t="s">
        <v>80</v>
      </c>
      <c r="AW730" s="176" t="s">
        <v>29</v>
      </c>
      <c r="AX730" s="176" t="s">
        <v>72</v>
      </c>
      <c r="AY730" s="179" t="s">
        <v>124</v>
      </c>
    </row>
    <row r="731" s="184" customFormat="true" ht="12.8" hidden="false" customHeight="false" outlineLevel="0" collapsed="false">
      <c r="B731" s="185"/>
      <c r="D731" s="178" t="s">
        <v>133</v>
      </c>
      <c r="E731" s="186"/>
      <c r="F731" s="187" t="s">
        <v>873</v>
      </c>
      <c r="H731" s="188" t="n">
        <v>15.671</v>
      </c>
      <c r="L731" s="185"/>
      <c r="M731" s="189"/>
      <c r="N731" s="190"/>
      <c r="O731" s="190"/>
      <c r="P731" s="190"/>
      <c r="Q731" s="190"/>
      <c r="R731" s="190"/>
      <c r="S731" s="190"/>
      <c r="T731" s="191"/>
      <c r="AT731" s="186" t="s">
        <v>133</v>
      </c>
      <c r="AU731" s="186" t="s">
        <v>82</v>
      </c>
      <c r="AV731" s="184" t="s">
        <v>82</v>
      </c>
      <c r="AW731" s="184" t="s">
        <v>29</v>
      </c>
      <c r="AX731" s="184" t="s">
        <v>72</v>
      </c>
      <c r="AY731" s="186" t="s">
        <v>124</v>
      </c>
    </row>
    <row r="732" s="184" customFormat="true" ht="12.8" hidden="false" customHeight="false" outlineLevel="0" collapsed="false">
      <c r="B732" s="185"/>
      <c r="D732" s="178" t="s">
        <v>133</v>
      </c>
      <c r="E732" s="186"/>
      <c r="F732" s="187" t="s">
        <v>874</v>
      </c>
      <c r="H732" s="188" t="n">
        <v>30.028</v>
      </c>
      <c r="L732" s="185"/>
      <c r="M732" s="189"/>
      <c r="N732" s="190"/>
      <c r="O732" s="190"/>
      <c r="P732" s="190"/>
      <c r="Q732" s="190"/>
      <c r="R732" s="190"/>
      <c r="S732" s="190"/>
      <c r="T732" s="191"/>
      <c r="AT732" s="186" t="s">
        <v>133</v>
      </c>
      <c r="AU732" s="186" t="s">
        <v>82</v>
      </c>
      <c r="AV732" s="184" t="s">
        <v>82</v>
      </c>
      <c r="AW732" s="184" t="s">
        <v>29</v>
      </c>
      <c r="AX732" s="184" t="s">
        <v>72</v>
      </c>
      <c r="AY732" s="186" t="s">
        <v>124</v>
      </c>
    </row>
    <row r="733" s="176" customFormat="true" ht="12.8" hidden="false" customHeight="false" outlineLevel="0" collapsed="false">
      <c r="B733" s="177"/>
      <c r="D733" s="178" t="s">
        <v>133</v>
      </c>
      <c r="E733" s="179"/>
      <c r="F733" s="180" t="s">
        <v>875</v>
      </c>
      <c r="H733" s="179"/>
      <c r="L733" s="177"/>
      <c r="M733" s="181"/>
      <c r="N733" s="182"/>
      <c r="O733" s="182"/>
      <c r="P733" s="182"/>
      <c r="Q733" s="182"/>
      <c r="R733" s="182"/>
      <c r="S733" s="182"/>
      <c r="T733" s="183"/>
      <c r="AT733" s="179" t="s">
        <v>133</v>
      </c>
      <c r="AU733" s="179" t="s">
        <v>82</v>
      </c>
      <c r="AV733" s="176" t="s">
        <v>80</v>
      </c>
      <c r="AW733" s="176" t="s">
        <v>29</v>
      </c>
      <c r="AX733" s="176" t="s">
        <v>72</v>
      </c>
      <c r="AY733" s="179" t="s">
        <v>124</v>
      </c>
    </row>
    <row r="734" s="184" customFormat="true" ht="12.8" hidden="false" customHeight="false" outlineLevel="0" collapsed="false">
      <c r="B734" s="185"/>
      <c r="D734" s="178" t="s">
        <v>133</v>
      </c>
      <c r="E734" s="186"/>
      <c r="F734" s="187" t="s">
        <v>876</v>
      </c>
      <c r="H734" s="188" t="n">
        <v>15.895</v>
      </c>
      <c r="L734" s="185"/>
      <c r="M734" s="189"/>
      <c r="N734" s="190"/>
      <c r="O734" s="190"/>
      <c r="P734" s="190"/>
      <c r="Q734" s="190"/>
      <c r="R734" s="190"/>
      <c r="S734" s="190"/>
      <c r="T734" s="191"/>
      <c r="AT734" s="186" t="s">
        <v>133</v>
      </c>
      <c r="AU734" s="186" t="s">
        <v>82</v>
      </c>
      <c r="AV734" s="184" t="s">
        <v>82</v>
      </c>
      <c r="AW734" s="184" t="s">
        <v>29</v>
      </c>
      <c r="AX734" s="184" t="s">
        <v>72</v>
      </c>
      <c r="AY734" s="186" t="s">
        <v>124</v>
      </c>
    </row>
    <row r="735" s="176" customFormat="true" ht="12.8" hidden="false" customHeight="false" outlineLevel="0" collapsed="false">
      <c r="B735" s="177"/>
      <c r="D735" s="178" t="s">
        <v>133</v>
      </c>
      <c r="E735" s="179"/>
      <c r="F735" s="180" t="s">
        <v>877</v>
      </c>
      <c r="H735" s="179"/>
      <c r="L735" s="177"/>
      <c r="M735" s="181"/>
      <c r="N735" s="182"/>
      <c r="O735" s="182"/>
      <c r="P735" s="182"/>
      <c r="Q735" s="182"/>
      <c r="R735" s="182"/>
      <c r="S735" s="182"/>
      <c r="T735" s="183"/>
      <c r="AT735" s="179" t="s">
        <v>133</v>
      </c>
      <c r="AU735" s="179" t="s">
        <v>82</v>
      </c>
      <c r="AV735" s="176" t="s">
        <v>80</v>
      </c>
      <c r="AW735" s="176" t="s">
        <v>29</v>
      </c>
      <c r="AX735" s="176" t="s">
        <v>72</v>
      </c>
      <c r="AY735" s="179" t="s">
        <v>124</v>
      </c>
    </row>
    <row r="736" s="184" customFormat="true" ht="12.8" hidden="false" customHeight="false" outlineLevel="0" collapsed="false">
      <c r="B736" s="185"/>
      <c r="D736" s="178" t="s">
        <v>133</v>
      </c>
      <c r="E736" s="186"/>
      <c r="F736" s="187" t="s">
        <v>878</v>
      </c>
      <c r="H736" s="188" t="n">
        <v>31.938</v>
      </c>
      <c r="L736" s="185"/>
      <c r="M736" s="189"/>
      <c r="N736" s="190"/>
      <c r="O736" s="190"/>
      <c r="P736" s="190"/>
      <c r="Q736" s="190"/>
      <c r="R736" s="190"/>
      <c r="S736" s="190"/>
      <c r="T736" s="191"/>
      <c r="AT736" s="186" t="s">
        <v>133</v>
      </c>
      <c r="AU736" s="186" t="s">
        <v>82</v>
      </c>
      <c r="AV736" s="184" t="s">
        <v>82</v>
      </c>
      <c r="AW736" s="184" t="s">
        <v>29</v>
      </c>
      <c r="AX736" s="184" t="s">
        <v>72</v>
      </c>
      <c r="AY736" s="186" t="s">
        <v>124</v>
      </c>
    </row>
    <row r="737" s="176" customFormat="true" ht="12.8" hidden="false" customHeight="false" outlineLevel="0" collapsed="false">
      <c r="B737" s="177"/>
      <c r="D737" s="178" t="s">
        <v>133</v>
      </c>
      <c r="E737" s="179"/>
      <c r="F737" s="180" t="s">
        <v>879</v>
      </c>
      <c r="H737" s="179"/>
      <c r="L737" s="177"/>
      <c r="M737" s="181"/>
      <c r="N737" s="182"/>
      <c r="O737" s="182"/>
      <c r="P737" s="182"/>
      <c r="Q737" s="182"/>
      <c r="R737" s="182"/>
      <c r="S737" s="182"/>
      <c r="T737" s="183"/>
      <c r="AT737" s="179" t="s">
        <v>133</v>
      </c>
      <c r="AU737" s="179" t="s">
        <v>82</v>
      </c>
      <c r="AV737" s="176" t="s">
        <v>80</v>
      </c>
      <c r="AW737" s="176" t="s">
        <v>29</v>
      </c>
      <c r="AX737" s="176" t="s">
        <v>72</v>
      </c>
      <c r="AY737" s="179" t="s">
        <v>124</v>
      </c>
    </row>
    <row r="738" s="184" customFormat="true" ht="12.8" hidden="false" customHeight="false" outlineLevel="0" collapsed="false">
      <c r="B738" s="185"/>
      <c r="D738" s="178" t="s">
        <v>133</v>
      </c>
      <c r="E738" s="186"/>
      <c r="F738" s="187" t="s">
        <v>880</v>
      </c>
      <c r="H738" s="188" t="n">
        <v>35.111</v>
      </c>
      <c r="L738" s="185"/>
      <c r="M738" s="189"/>
      <c r="N738" s="190"/>
      <c r="O738" s="190"/>
      <c r="P738" s="190"/>
      <c r="Q738" s="190"/>
      <c r="R738" s="190"/>
      <c r="S738" s="190"/>
      <c r="T738" s="191"/>
      <c r="AT738" s="186" t="s">
        <v>133</v>
      </c>
      <c r="AU738" s="186" t="s">
        <v>82</v>
      </c>
      <c r="AV738" s="184" t="s">
        <v>82</v>
      </c>
      <c r="AW738" s="184" t="s">
        <v>29</v>
      </c>
      <c r="AX738" s="184" t="s">
        <v>72</v>
      </c>
      <c r="AY738" s="186" t="s">
        <v>124</v>
      </c>
    </row>
    <row r="739" s="176" customFormat="true" ht="12.8" hidden="false" customHeight="false" outlineLevel="0" collapsed="false">
      <c r="B739" s="177"/>
      <c r="D739" s="178" t="s">
        <v>133</v>
      </c>
      <c r="E739" s="179"/>
      <c r="F739" s="180" t="s">
        <v>881</v>
      </c>
      <c r="H739" s="179"/>
      <c r="L739" s="177"/>
      <c r="M739" s="181"/>
      <c r="N739" s="182"/>
      <c r="O739" s="182"/>
      <c r="P739" s="182"/>
      <c r="Q739" s="182"/>
      <c r="R739" s="182"/>
      <c r="S739" s="182"/>
      <c r="T739" s="183"/>
      <c r="AT739" s="179" t="s">
        <v>133</v>
      </c>
      <c r="AU739" s="179" t="s">
        <v>82</v>
      </c>
      <c r="AV739" s="176" t="s">
        <v>80</v>
      </c>
      <c r="AW739" s="176" t="s">
        <v>29</v>
      </c>
      <c r="AX739" s="176" t="s">
        <v>72</v>
      </c>
      <c r="AY739" s="179" t="s">
        <v>124</v>
      </c>
    </row>
    <row r="740" s="184" customFormat="true" ht="12.8" hidden="false" customHeight="false" outlineLevel="0" collapsed="false">
      <c r="B740" s="185"/>
      <c r="D740" s="178" t="s">
        <v>133</v>
      </c>
      <c r="E740" s="186"/>
      <c r="F740" s="187" t="s">
        <v>882</v>
      </c>
      <c r="H740" s="188" t="n">
        <v>37.558</v>
      </c>
      <c r="L740" s="185"/>
      <c r="M740" s="189"/>
      <c r="N740" s="190"/>
      <c r="O740" s="190"/>
      <c r="P740" s="190"/>
      <c r="Q740" s="190"/>
      <c r="R740" s="190"/>
      <c r="S740" s="190"/>
      <c r="T740" s="191"/>
      <c r="AT740" s="186" t="s">
        <v>133</v>
      </c>
      <c r="AU740" s="186" t="s">
        <v>82</v>
      </c>
      <c r="AV740" s="184" t="s">
        <v>82</v>
      </c>
      <c r="AW740" s="184" t="s">
        <v>29</v>
      </c>
      <c r="AX740" s="184" t="s">
        <v>72</v>
      </c>
      <c r="AY740" s="186" t="s">
        <v>124</v>
      </c>
    </row>
    <row r="741" s="184" customFormat="true" ht="12.8" hidden="false" customHeight="false" outlineLevel="0" collapsed="false">
      <c r="B741" s="185"/>
      <c r="D741" s="178" t="s">
        <v>133</v>
      </c>
      <c r="E741" s="186"/>
      <c r="F741" s="187" t="s">
        <v>883</v>
      </c>
      <c r="H741" s="188" t="n">
        <v>19.354</v>
      </c>
      <c r="L741" s="185"/>
      <c r="M741" s="189"/>
      <c r="N741" s="190"/>
      <c r="O741" s="190"/>
      <c r="P741" s="190"/>
      <c r="Q741" s="190"/>
      <c r="R741" s="190"/>
      <c r="S741" s="190"/>
      <c r="T741" s="191"/>
      <c r="AT741" s="186" t="s">
        <v>133</v>
      </c>
      <c r="AU741" s="186" t="s">
        <v>82</v>
      </c>
      <c r="AV741" s="184" t="s">
        <v>82</v>
      </c>
      <c r="AW741" s="184" t="s">
        <v>29</v>
      </c>
      <c r="AX741" s="184" t="s">
        <v>72</v>
      </c>
      <c r="AY741" s="186" t="s">
        <v>124</v>
      </c>
    </row>
    <row r="742" s="176" customFormat="true" ht="12.8" hidden="false" customHeight="false" outlineLevel="0" collapsed="false">
      <c r="B742" s="177"/>
      <c r="D742" s="178" t="s">
        <v>133</v>
      </c>
      <c r="E742" s="179"/>
      <c r="F742" s="180" t="s">
        <v>884</v>
      </c>
      <c r="H742" s="179"/>
      <c r="L742" s="177"/>
      <c r="M742" s="181"/>
      <c r="N742" s="182"/>
      <c r="O742" s="182"/>
      <c r="P742" s="182"/>
      <c r="Q742" s="182"/>
      <c r="R742" s="182"/>
      <c r="S742" s="182"/>
      <c r="T742" s="183"/>
      <c r="AT742" s="179" t="s">
        <v>133</v>
      </c>
      <c r="AU742" s="179" t="s">
        <v>82</v>
      </c>
      <c r="AV742" s="176" t="s">
        <v>80</v>
      </c>
      <c r="AW742" s="176" t="s">
        <v>29</v>
      </c>
      <c r="AX742" s="176" t="s">
        <v>72</v>
      </c>
      <c r="AY742" s="179" t="s">
        <v>124</v>
      </c>
    </row>
    <row r="743" s="184" customFormat="true" ht="12.8" hidden="false" customHeight="false" outlineLevel="0" collapsed="false">
      <c r="B743" s="185"/>
      <c r="D743" s="178" t="s">
        <v>133</v>
      </c>
      <c r="E743" s="186"/>
      <c r="F743" s="187" t="s">
        <v>885</v>
      </c>
      <c r="H743" s="188" t="n">
        <v>25.467</v>
      </c>
      <c r="L743" s="185"/>
      <c r="M743" s="189"/>
      <c r="N743" s="190"/>
      <c r="O743" s="190"/>
      <c r="P743" s="190"/>
      <c r="Q743" s="190"/>
      <c r="R743" s="190"/>
      <c r="S743" s="190"/>
      <c r="T743" s="191"/>
      <c r="AT743" s="186" t="s">
        <v>133</v>
      </c>
      <c r="AU743" s="186" t="s">
        <v>82</v>
      </c>
      <c r="AV743" s="184" t="s">
        <v>82</v>
      </c>
      <c r="AW743" s="184" t="s">
        <v>29</v>
      </c>
      <c r="AX743" s="184" t="s">
        <v>72</v>
      </c>
      <c r="AY743" s="186" t="s">
        <v>124</v>
      </c>
    </row>
    <row r="744" s="176" customFormat="true" ht="12.8" hidden="false" customHeight="false" outlineLevel="0" collapsed="false">
      <c r="B744" s="177"/>
      <c r="D744" s="178" t="s">
        <v>133</v>
      </c>
      <c r="E744" s="179"/>
      <c r="F744" s="180" t="s">
        <v>886</v>
      </c>
      <c r="H744" s="179"/>
      <c r="L744" s="177"/>
      <c r="M744" s="181"/>
      <c r="N744" s="182"/>
      <c r="O744" s="182"/>
      <c r="P744" s="182"/>
      <c r="Q744" s="182"/>
      <c r="R744" s="182"/>
      <c r="S744" s="182"/>
      <c r="T744" s="183"/>
      <c r="AT744" s="179" t="s">
        <v>133</v>
      </c>
      <c r="AU744" s="179" t="s">
        <v>82</v>
      </c>
      <c r="AV744" s="176" t="s">
        <v>80</v>
      </c>
      <c r="AW744" s="176" t="s">
        <v>29</v>
      </c>
      <c r="AX744" s="176" t="s">
        <v>72</v>
      </c>
      <c r="AY744" s="179" t="s">
        <v>124</v>
      </c>
    </row>
    <row r="745" s="184" customFormat="true" ht="12.8" hidden="false" customHeight="false" outlineLevel="0" collapsed="false">
      <c r="B745" s="185"/>
      <c r="D745" s="178" t="s">
        <v>133</v>
      </c>
      <c r="E745" s="186"/>
      <c r="F745" s="187" t="s">
        <v>887</v>
      </c>
      <c r="H745" s="188" t="n">
        <v>43.503</v>
      </c>
      <c r="L745" s="185"/>
      <c r="M745" s="189"/>
      <c r="N745" s="190"/>
      <c r="O745" s="190"/>
      <c r="P745" s="190"/>
      <c r="Q745" s="190"/>
      <c r="R745" s="190"/>
      <c r="S745" s="190"/>
      <c r="T745" s="191"/>
      <c r="AT745" s="186" t="s">
        <v>133</v>
      </c>
      <c r="AU745" s="186" t="s">
        <v>82</v>
      </c>
      <c r="AV745" s="184" t="s">
        <v>82</v>
      </c>
      <c r="AW745" s="184" t="s">
        <v>29</v>
      </c>
      <c r="AX745" s="184" t="s">
        <v>72</v>
      </c>
      <c r="AY745" s="186" t="s">
        <v>124</v>
      </c>
    </row>
    <row r="746" s="176" customFormat="true" ht="12.8" hidden="false" customHeight="false" outlineLevel="0" collapsed="false">
      <c r="B746" s="177"/>
      <c r="D746" s="178" t="s">
        <v>133</v>
      </c>
      <c r="E746" s="179"/>
      <c r="F746" s="180" t="s">
        <v>888</v>
      </c>
      <c r="H746" s="179"/>
      <c r="L746" s="177"/>
      <c r="M746" s="181"/>
      <c r="N746" s="182"/>
      <c r="O746" s="182"/>
      <c r="P746" s="182"/>
      <c r="Q746" s="182"/>
      <c r="R746" s="182"/>
      <c r="S746" s="182"/>
      <c r="T746" s="183"/>
      <c r="AT746" s="179" t="s">
        <v>133</v>
      </c>
      <c r="AU746" s="179" t="s">
        <v>82</v>
      </c>
      <c r="AV746" s="176" t="s">
        <v>80</v>
      </c>
      <c r="AW746" s="176" t="s">
        <v>29</v>
      </c>
      <c r="AX746" s="176" t="s">
        <v>72</v>
      </c>
      <c r="AY746" s="179" t="s">
        <v>124</v>
      </c>
    </row>
    <row r="747" s="184" customFormat="true" ht="12.8" hidden="false" customHeight="false" outlineLevel="0" collapsed="false">
      <c r="B747" s="185"/>
      <c r="D747" s="178" t="s">
        <v>133</v>
      </c>
      <c r="E747" s="186"/>
      <c r="F747" s="187" t="s">
        <v>889</v>
      </c>
      <c r="H747" s="188" t="n">
        <v>26.816</v>
      </c>
      <c r="L747" s="185"/>
      <c r="M747" s="189"/>
      <c r="N747" s="190"/>
      <c r="O747" s="190"/>
      <c r="P747" s="190"/>
      <c r="Q747" s="190"/>
      <c r="R747" s="190"/>
      <c r="S747" s="190"/>
      <c r="T747" s="191"/>
      <c r="AT747" s="186" t="s">
        <v>133</v>
      </c>
      <c r="AU747" s="186" t="s">
        <v>82</v>
      </c>
      <c r="AV747" s="184" t="s">
        <v>82</v>
      </c>
      <c r="AW747" s="184" t="s">
        <v>29</v>
      </c>
      <c r="AX747" s="184" t="s">
        <v>72</v>
      </c>
      <c r="AY747" s="186" t="s">
        <v>124</v>
      </c>
    </row>
    <row r="748" s="215" customFormat="true" ht="12.8" hidden="false" customHeight="false" outlineLevel="0" collapsed="false">
      <c r="B748" s="216"/>
      <c r="D748" s="178" t="s">
        <v>133</v>
      </c>
      <c r="E748" s="217"/>
      <c r="F748" s="218" t="s">
        <v>392</v>
      </c>
      <c r="H748" s="219" t="n">
        <v>456.033</v>
      </c>
      <c r="L748" s="216"/>
      <c r="M748" s="220"/>
      <c r="N748" s="221"/>
      <c r="O748" s="221"/>
      <c r="P748" s="221"/>
      <c r="Q748" s="221"/>
      <c r="R748" s="221"/>
      <c r="S748" s="221"/>
      <c r="T748" s="222"/>
      <c r="AT748" s="217" t="s">
        <v>133</v>
      </c>
      <c r="AU748" s="217" t="s">
        <v>82</v>
      </c>
      <c r="AV748" s="215" t="s">
        <v>142</v>
      </c>
      <c r="AW748" s="215" t="s">
        <v>29</v>
      </c>
      <c r="AX748" s="215" t="s">
        <v>72</v>
      </c>
      <c r="AY748" s="217" t="s">
        <v>124</v>
      </c>
    </row>
    <row r="749" s="176" customFormat="true" ht="12.8" hidden="false" customHeight="false" outlineLevel="0" collapsed="false">
      <c r="B749" s="177"/>
      <c r="D749" s="178" t="s">
        <v>133</v>
      </c>
      <c r="E749" s="179"/>
      <c r="F749" s="180" t="s">
        <v>360</v>
      </c>
      <c r="H749" s="179"/>
      <c r="L749" s="177"/>
      <c r="M749" s="181"/>
      <c r="N749" s="182"/>
      <c r="O749" s="182"/>
      <c r="P749" s="182"/>
      <c r="Q749" s="182"/>
      <c r="R749" s="182"/>
      <c r="S749" s="182"/>
      <c r="T749" s="183"/>
      <c r="AT749" s="179" t="s">
        <v>133</v>
      </c>
      <c r="AU749" s="179" t="s">
        <v>82</v>
      </c>
      <c r="AV749" s="176" t="s">
        <v>80</v>
      </c>
      <c r="AW749" s="176" t="s">
        <v>29</v>
      </c>
      <c r="AX749" s="176" t="s">
        <v>72</v>
      </c>
      <c r="AY749" s="179" t="s">
        <v>124</v>
      </c>
    </row>
    <row r="750" s="176" customFormat="true" ht="12.8" hidden="false" customHeight="false" outlineLevel="0" collapsed="false">
      <c r="B750" s="177"/>
      <c r="D750" s="178" t="s">
        <v>133</v>
      </c>
      <c r="E750" s="179"/>
      <c r="F750" s="180" t="s">
        <v>890</v>
      </c>
      <c r="H750" s="179"/>
      <c r="L750" s="177"/>
      <c r="M750" s="181"/>
      <c r="N750" s="182"/>
      <c r="O750" s="182"/>
      <c r="P750" s="182"/>
      <c r="Q750" s="182"/>
      <c r="R750" s="182"/>
      <c r="S750" s="182"/>
      <c r="T750" s="183"/>
      <c r="AT750" s="179" t="s">
        <v>133</v>
      </c>
      <c r="AU750" s="179" t="s">
        <v>82</v>
      </c>
      <c r="AV750" s="176" t="s">
        <v>80</v>
      </c>
      <c r="AW750" s="176" t="s">
        <v>29</v>
      </c>
      <c r="AX750" s="176" t="s">
        <v>72</v>
      </c>
      <c r="AY750" s="179" t="s">
        <v>124</v>
      </c>
    </row>
    <row r="751" s="184" customFormat="true" ht="12.8" hidden="false" customHeight="false" outlineLevel="0" collapsed="false">
      <c r="B751" s="185"/>
      <c r="D751" s="178" t="s">
        <v>133</v>
      </c>
      <c r="E751" s="186"/>
      <c r="F751" s="187" t="s">
        <v>891</v>
      </c>
      <c r="H751" s="188" t="n">
        <v>12.018</v>
      </c>
      <c r="L751" s="185"/>
      <c r="M751" s="189"/>
      <c r="N751" s="190"/>
      <c r="O751" s="190"/>
      <c r="P751" s="190"/>
      <c r="Q751" s="190"/>
      <c r="R751" s="190"/>
      <c r="S751" s="190"/>
      <c r="T751" s="191"/>
      <c r="AT751" s="186" t="s">
        <v>133</v>
      </c>
      <c r="AU751" s="186" t="s">
        <v>82</v>
      </c>
      <c r="AV751" s="184" t="s">
        <v>82</v>
      </c>
      <c r="AW751" s="184" t="s">
        <v>29</v>
      </c>
      <c r="AX751" s="184" t="s">
        <v>72</v>
      </c>
      <c r="AY751" s="186" t="s">
        <v>124</v>
      </c>
    </row>
    <row r="752" s="176" customFormat="true" ht="12.8" hidden="false" customHeight="false" outlineLevel="0" collapsed="false">
      <c r="B752" s="177"/>
      <c r="D752" s="178" t="s">
        <v>133</v>
      </c>
      <c r="E752" s="179"/>
      <c r="F752" s="180" t="s">
        <v>892</v>
      </c>
      <c r="H752" s="179"/>
      <c r="L752" s="177"/>
      <c r="M752" s="181"/>
      <c r="N752" s="182"/>
      <c r="O752" s="182"/>
      <c r="P752" s="182"/>
      <c r="Q752" s="182"/>
      <c r="R752" s="182"/>
      <c r="S752" s="182"/>
      <c r="T752" s="183"/>
      <c r="AT752" s="179" t="s">
        <v>133</v>
      </c>
      <c r="AU752" s="179" t="s">
        <v>82</v>
      </c>
      <c r="AV752" s="176" t="s">
        <v>80</v>
      </c>
      <c r="AW752" s="176" t="s">
        <v>29</v>
      </c>
      <c r="AX752" s="176" t="s">
        <v>72</v>
      </c>
      <c r="AY752" s="179" t="s">
        <v>124</v>
      </c>
    </row>
    <row r="753" s="184" customFormat="true" ht="19.7" hidden="false" customHeight="false" outlineLevel="0" collapsed="false">
      <c r="B753" s="185"/>
      <c r="D753" s="178" t="s">
        <v>133</v>
      </c>
      <c r="E753" s="186"/>
      <c r="F753" s="187" t="s">
        <v>893</v>
      </c>
      <c r="H753" s="188" t="n">
        <v>25.01</v>
      </c>
      <c r="L753" s="185"/>
      <c r="M753" s="189"/>
      <c r="N753" s="190"/>
      <c r="O753" s="190"/>
      <c r="P753" s="190"/>
      <c r="Q753" s="190"/>
      <c r="R753" s="190"/>
      <c r="S753" s="190"/>
      <c r="T753" s="191"/>
      <c r="AT753" s="186" t="s">
        <v>133</v>
      </c>
      <c r="AU753" s="186" t="s">
        <v>82</v>
      </c>
      <c r="AV753" s="184" t="s">
        <v>82</v>
      </c>
      <c r="AW753" s="184" t="s">
        <v>29</v>
      </c>
      <c r="AX753" s="184" t="s">
        <v>72</v>
      </c>
      <c r="AY753" s="186" t="s">
        <v>124</v>
      </c>
    </row>
    <row r="754" s="176" customFormat="true" ht="12.8" hidden="false" customHeight="false" outlineLevel="0" collapsed="false">
      <c r="B754" s="177"/>
      <c r="D754" s="178" t="s">
        <v>133</v>
      </c>
      <c r="E754" s="179"/>
      <c r="F754" s="180" t="s">
        <v>894</v>
      </c>
      <c r="H754" s="179"/>
      <c r="L754" s="177"/>
      <c r="M754" s="181"/>
      <c r="N754" s="182"/>
      <c r="O754" s="182"/>
      <c r="P754" s="182"/>
      <c r="Q754" s="182"/>
      <c r="R754" s="182"/>
      <c r="S754" s="182"/>
      <c r="T754" s="183"/>
      <c r="AT754" s="179" t="s">
        <v>133</v>
      </c>
      <c r="AU754" s="179" t="s">
        <v>82</v>
      </c>
      <c r="AV754" s="176" t="s">
        <v>80</v>
      </c>
      <c r="AW754" s="176" t="s">
        <v>29</v>
      </c>
      <c r="AX754" s="176" t="s">
        <v>72</v>
      </c>
      <c r="AY754" s="179" t="s">
        <v>124</v>
      </c>
    </row>
    <row r="755" s="184" customFormat="true" ht="12.8" hidden="false" customHeight="false" outlineLevel="0" collapsed="false">
      <c r="B755" s="185"/>
      <c r="D755" s="178" t="s">
        <v>133</v>
      </c>
      <c r="E755" s="186"/>
      <c r="F755" s="187" t="s">
        <v>895</v>
      </c>
      <c r="H755" s="188" t="n">
        <v>43.684</v>
      </c>
      <c r="L755" s="185"/>
      <c r="M755" s="189"/>
      <c r="N755" s="190"/>
      <c r="O755" s="190"/>
      <c r="P755" s="190"/>
      <c r="Q755" s="190"/>
      <c r="R755" s="190"/>
      <c r="S755" s="190"/>
      <c r="T755" s="191"/>
      <c r="AT755" s="186" t="s">
        <v>133</v>
      </c>
      <c r="AU755" s="186" t="s">
        <v>82</v>
      </c>
      <c r="AV755" s="184" t="s">
        <v>82</v>
      </c>
      <c r="AW755" s="184" t="s">
        <v>29</v>
      </c>
      <c r="AX755" s="184" t="s">
        <v>72</v>
      </c>
      <c r="AY755" s="186" t="s">
        <v>124</v>
      </c>
    </row>
    <row r="756" s="176" customFormat="true" ht="12.8" hidden="false" customHeight="false" outlineLevel="0" collapsed="false">
      <c r="B756" s="177"/>
      <c r="D756" s="178" t="s">
        <v>133</v>
      </c>
      <c r="E756" s="179"/>
      <c r="F756" s="180" t="s">
        <v>896</v>
      </c>
      <c r="H756" s="179"/>
      <c r="L756" s="177"/>
      <c r="M756" s="181"/>
      <c r="N756" s="182"/>
      <c r="O756" s="182"/>
      <c r="P756" s="182"/>
      <c r="Q756" s="182"/>
      <c r="R756" s="182"/>
      <c r="S756" s="182"/>
      <c r="T756" s="183"/>
      <c r="AT756" s="179" t="s">
        <v>133</v>
      </c>
      <c r="AU756" s="179" t="s">
        <v>82</v>
      </c>
      <c r="AV756" s="176" t="s">
        <v>80</v>
      </c>
      <c r="AW756" s="176" t="s">
        <v>29</v>
      </c>
      <c r="AX756" s="176" t="s">
        <v>72</v>
      </c>
      <c r="AY756" s="179" t="s">
        <v>124</v>
      </c>
    </row>
    <row r="757" s="184" customFormat="true" ht="12.8" hidden="false" customHeight="false" outlineLevel="0" collapsed="false">
      <c r="B757" s="185"/>
      <c r="D757" s="178" t="s">
        <v>133</v>
      </c>
      <c r="E757" s="186"/>
      <c r="F757" s="187" t="s">
        <v>897</v>
      </c>
      <c r="H757" s="188" t="n">
        <v>31.599</v>
      </c>
      <c r="L757" s="185"/>
      <c r="M757" s="189"/>
      <c r="N757" s="190"/>
      <c r="O757" s="190"/>
      <c r="P757" s="190"/>
      <c r="Q757" s="190"/>
      <c r="R757" s="190"/>
      <c r="S757" s="190"/>
      <c r="T757" s="191"/>
      <c r="AT757" s="186" t="s">
        <v>133</v>
      </c>
      <c r="AU757" s="186" t="s">
        <v>82</v>
      </c>
      <c r="AV757" s="184" t="s">
        <v>82</v>
      </c>
      <c r="AW757" s="184" t="s">
        <v>29</v>
      </c>
      <c r="AX757" s="184" t="s">
        <v>72</v>
      </c>
      <c r="AY757" s="186" t="s">
        <v>124</v>
      </c>
    </row>
    <row r="758" s="176" customFormat="true" ht="12.8" hidden="false" customHeight="false" outlineLevel="0" collapsed="false">
      <c r="B758" s="177"/>
      <c r="D758" s="178" t="s">
        <v>133</v>
      </c>
      <c r="E758" s="179"/>
      <c r="F758" s="180" t="s">
        <v>898</v>
      </c>
      <c r="H758" s="179"/>
      <c r="L758" s="177"/>
      <c r="M758" s="181"/>
      <c r="N758" s="182"/>
      <c r="O758" s="182"/>
      <c r="P758" s="182"/>
      <c r="Q758" s="182"/>
      <c r="R758" s="182"/>
      <c r="S758" s="182"/>
      <c r="T758" s="183"/>
      <c r="AT758" s="179" t="s">
        <v>133</v>
      </c>
      <c r="AU758" s="179" t="s">
        <v>82</v>
      </c>
      <c r="AV758" s="176" t="s">
        <v>80</v>
      </c>
      <c r="AW758" s="176" t="s">
        <v>29</v>
      </c>
      <c r="AX758" s="176" t="s">
        <v>72</v>
      </c>
      <c r="AY758" s="179" t="s">
        <v>124</v>
      </c>
    </row>
    <row r="759" s="184" customFormat="true" ht="12.8" hidden="false" customHeight="false" outlineLevel="0" collapsed="false">
      <c r="B759" s="185"/>
      <c r="D759" s="178" t="s">
        <v>133</v>
      </c>
      <c r="E759" s="186"/>
      <c r="F759" s="187" t="s">
        <v>899</v>
      </c>
      <c r="H759" s="188" t="n">
        <v>50.995</v>
      </c>
      <c r="L759" s="185"/>
      <c r="M759" s="189"/>
      <c r="N759" s="190"/>
      <c r="O759" s="190"/>
      <c r="P759" s="190"/>
      <c r="Q759" s="190"/>
      <c r="R759" s="190"/>
      <c r="S759" s="190"/>
      <c r="T759" s="191"/>
      <c r="AT759" s="186" t="s">
        <v>133</v>
      </c>
      <c r="AU759" s="186" t="s">
        <v>82</v>
      </c>
      <c r="AV759" s="184" t="s">
        <v>82</v>
      </c>
      <c r="AW759" s="184" t="s">
        <v>29</v>
      </c>
      <c r="AX759" s="184" t="s">
        <v>72</v>
      </c>
      <c r="AY759" s="186" t="s">
        <v>124</v>
      </c>
    </row>
    <row r="760" s="176" customFormat="true" ht="12.8" hidden="false" customHeight="false" outlineLevel="0" collapsed="false">
      <c r="B760" s="177"/>
      <c r="D760" s="178" t="s">
        <v>133</v>
      </c>
      <c r="E760" s="179"/>
      <c r="F760" s="180" t="s">
        <v>900</v>
      </c>
      <c r="H760" s="179"/>
      <c r="L760" s="177"/>
      <c r="M760" s="181"/>
      <c r="N760" s="182"/>
      <c r="O760" s="182"/>
      <c r="P760" s="182"/>
      <c r="Q760" s="182"/>
      <c r="R760" s="182"/>
      <c r="S760" s="182"/>
      <c r="T760" s="183"/>
      <c r="AT760" s="179" t="s">
        <v>133</v>
      </c>
      <c r="AU760" s="179" t="s">
        <v>82</v>
      </c>
      <c r="AV760" s="176" t="s">
        <v>80</v>
      </c>
      <c r="AW760" s="176" t="s">
        <v>29</v>
      </c>
      <c r="AX760" s="176" t="s">
        <v>72</v>
      </c>
      <c r="AY760" s="179" t="s">
        <v>124</v>
      </c>
    </row>
    <row r="761" s="184" customFormat="true" ht="12.8" hidden="false" customHeight="false" outlineLevel="0" collapsed="false">
      <c r="B761" s="185"/>
      <c r="D761" s="178" t="s">
        <v>133</v>
      </c>
      <c r="E761" s="186"/>
      <c r="F761" s="187" t="s">
        <v>901</v>
      </c>
      <c r="H761" s="188" t="n">
        <v>61.372</v>
      </c>
      <c r="L761" s="185"/>
      <c r="M761" s="189"/>
      <c r="N761" s="190"/>
      <c r="O761" s="190"/>
      <c r="P761" s="190"/>
      <c r="Q761" s="190"/>
      <c r="R761" s="190"/>
      <c r="S761" s="190"/>
      <c r="T761" s="191"/>
      <c r="AT761" s="186" t="s">
        <v>133</v>
      </c>
      <c r="AU761" s="186" t="s">
        <v>82</v>
      </c>
      <c r="AV761" s="184" t="s">
        <v>82</v>
      </c>
      <c r="AW761" s="184" t="s">
        <v>29</v>
      </c>
      <c r="AX761" s="184" t="s">
        <v>72</v>
      </c>
      <c r="AY761" s="186" t="s">
        <v>124</v>
      </c>
    </row>
    <row r="762" s="176" customFormat="true" ht="12.8" hidden="false" customHeight="false" outlineLevel="0" collapsed="false">
      <c r="B762" s="177"/>
      <c r="D762" s="178" t="s">
        <v>133</v>
      </c>
      <c r="E762" s="179"/>
      <c r="F762" s="180" t="s">
        <v>902</v>
      </c>
      <c r="H762" s="179"/>
      <c r="L762" s="177"/>
      <c r="M762" s="181"/>
      <c r="N762" s="182"/>
      <c r="O762" s="182"/>
      <c r="P762" s="182"/>
      <c r="Q762" s="182"/>
      <c r="R762" s="182"/>
      <c r="S762" s="182"/>
      <c r="T762" s="183"/>
      <c r="AT762" s="179" t="s">
        <v>133</v>
      </c>
      <c r="AU762" s="179" t="s">
        <v>82</v>
      </c>
      <c r="AV762" s="176" t="s">
        <v>80</v>
      </c>
      <c r="AW762" s="176" t="s">
        <v>29</v>
      </c>
      <c r="AX762" s="176" t="s">
        <v>72</v>
      </c>
      <c r="AY762" s="179" t="s">
        <v>124</v>
      </c>
    </row>
    <row r="763" s="184" customFormat="true" ht="12.8" hidden="false" customHeight="false" outlineLevel="0" collapsed="false">
      <c r="B763" s="185"/>
      <c r="D763" s="178" t="s">
        <v>133</v>
      </c>
      <c r="E763" s="186"/>
      <c r="F763" s="187" t="s">
        <v>903</v>
      </c>
      <c r="H763" s="188" t="n">
        <v>68.347</v>
      </c>
      <c r="L763" s="185"/>
      <c r="M763" s="189"/>
      <c r="N763" s="190"/>
      <c r="O763" s="190"/>
      <c r="P763" s="190"/>
      <c r="Q763" s="190"/>
      <c r="R763" s="190"/>
      <c r="S763" s="190"/>
      <c r="T763" s="191"/>
      <c r="AT763" s="186" t="s">
        <v>133</v>
      </c>
      <c r="AU763" s="186" t="s">
        <v>82</v>
      </c>
      <c r="AV763" s="184" t="s">
        <v>82</v>
      </c>
      <c r="AW763" s="184" t="s">
        <v>29</v>
      </c>
      <c r="AX763" s="184" t="s">
        <v>72</v>
      </c>
      <c r="AY763" s="186" t="s">
        <v>124</v>
      </c>
    </row>
    <row r="764" s="176" customFormat="true" ht="12.8" hidden="false" customHeight="false" outlineLevel="0" collapsed="false">
      <c r="B764" s="177"/>
      <c r="D764" s="178" t="s">
        <v>133</v>
      </c>
      <c r="E764" s="179"/>
      <c r="F764" s="180" t="s">
        <v>904</v>
      </c>
      <c r="H764" s="179"/>
      <c r="L764" s="177"/>
      <c r="M764" s="181"/>
      <c r="N764" s="182"/>
      <c r="O764" s="182"/>
      <c r="P764" s="182"/>
      <c r="Q764" s="182"/>
      <c r="R764" s="182"/>
      <c r="S764" s="182"/>
      <c r="T764" s="183"/>
      <c r="AT764" s="179" t="s">
        <v>133</v>
      </c>
      <c r="AU764" s="179" t="s">
        <v>82</v>
      </c>
      <c r="AV764" s="176" t="s">
        <v>80</v>
      </c>
      <c r="AW764" s="176" t="s">
        <v>29</v>
      </c>
      <c r="AX764" s="176" t="s">
        <v>72</v>
      </c>
      <c r="AY764" s="179" t="s">
        <v>124</v>
      </c>
    </row>
    <row r="765" s="184" customFormat="true" ht="12.8" hidden="false" customHeight="false" outlineLevel="0" collapsed="false">
      <c r="B765" s="185"/>
      <c r="D765" s="178" t="s">
        <v>133</v>
      </c>
      <c r="E765" s="186"/>
      <c r="F765" s="187" t="s">
        <v>905</v>
      </c>
      <c r="H765" s="188" t="n">
        <v>36.002</v>
      </c>
      <c r="L765" s="185"/>
      <c r="M765" s="189"/>
      <c r="N765" s="190"/>
      <c r="O765" s="190"/>
      <c r="P765" s="190"/>
      <c r="Q765" s="190"/>
      <c r="R765" s="190"/>
      <c r="S765" s="190"/>
      <c r="T765" s="191"/>
      <c r="AT765" s="186" t="s">
        <v>133</v>
      </c>
      <c r="AU765" s="186" t="s">
        <v>82</v>
      </c>
      <c r="AV765" s="184" t="s">
        <v>82</v>
      </c>
      <c r="AW765" s="184" t="s">
        <v>29</v>
      </c>
      <c r="AX765" s="184" t="s">
        <v>72</v>
      </c>
      <c r="AY765" s="186" t="s">
        <v>124</v>
      </c>
    </row>
    <row r="766" s="176" customFormat="true" ht="12.8" hidden="false" customHeight="false" outlineLevel="0" collapsed="false">
      <c r="B766" s="177"/>
      <c r="D766" s="178" t="s">
        <v>133</v>
      </c>
      <c r="E766" s="179"/>
      <c r="F766" s="180" t="s">
        <v>906</v>
      </c>
      <c r="H766" s="179"/>
      <c r="L766" s="177"/>
      <c r="M766" s="181"/>
      <c r="N766" s="182"/>
      <c r="O766" s="182"/>
      <c r="P766" s="182"/>
      <c r="Q766" s="182"/>
      <c r="R766" s="182"/>
      <c r="S766" s="182"/>
      <c r="T766" s="183"/>
      <c r="AT766" s="179" t="s">
        <v>133</v>
      </c>
      <c r="AU766" s="179" t="s">
        <v>82</v>
      </c>
      <c r="AV766" s="176" t="s">
        <v>80</v>
      </c>
      <c r="AW766" s="176" t="s">
        <v>29</v>
      </c>
      <c r="AX766" s="176" t="s">
        <v>72</v>
      </c>
      <c r="AY766" s="179" t="s">
        <v>124</v>
      </c>
    </row>
    <row r="767" s="184" customFormat="true" ht="12.8" hidden="false" customHeight="false" outlineLevel="0" collapsed="false">
      <c r="B767" s="185"/>
      <c r="D767" s="178" t="s">
        <v>133</v>
      </c>
      <c r="E767" s="186"/>
      <c r="F767" s="187" t="s">
        <v>907</v>
      </c>
      <c r="H767" s="188" t="n">
        <v>33.912</v>
      </c>
      <c r="L767" s="185"/>
      <c r="M767" s="189"/>
      <c r="N767" s="190"/>
      <c r="O767" s="190"/>
      <c r="P767" s="190"/>
      <c r="Q767" s="190"/>
      <c r="R767" s="190"/>
      <c r="S767" s="190"/>
      <c r="T767" s="191"/>
      <c r="AT767" s="186" t="s">
        <v>133</v>
      </c>
      <c r="AU767" s="186" t="s">
        <v>82</v>
      </c>
      <c r="AV767" s="184" t="s">
        <v>82</v>
      </c>
      <c r="AW767" s="184" t="s">
        <v>29</v>
      </c>
      <c r="AX767" s="184" t="s">
        <v>72</v>
      </c>
      <c r="AY767" s="186" t="s">
        <v>124</v>
      </c>
    </row>
    <row r="768" s="176" customFormat="true" ht="12.8" hidden="false" customHeight="false" outlineLevel="0" collapsed="false">
      <c r="B768" s="177"/>
      <c r="D768" s="178" t="s">
        <v>133</v>
      </c>
      <c r="E768" s="179"/>
      <c r="F768" s="180" t="s">
        <v>908</v>
      </c>
      <c r="H768" s="179"/>
      <c r="L768" s="177"/>
      <c r="M768" s="181"/>
      <c r="N768" s="182"/>
      <c r="O768" s="182"/>
      <c r="P768" s="182"/>
      <c r="Q768" s="182"/>
      <c r="R768" s="182"/>
      <c r="S768" s="182"/>
      <c r="T768" s="183"/>
      <c r="AT768" s="179" t="s">
        <v>133</v>
      </c>
      <c r="AU768" s="179" t="s">
        <v>82</v>
      </c>
      <c r="AV768" s="176" t="s">
        <v>80</v>
      </c>
      <c r="AW768" s="176" t="s">
        <v>29</v>
      </c>
      <c r="AX768" s="176" t="s">
        <v>72</v>
      </c>
      <c r="AY768" s="179" t="s">
        <v>124</v>
      </c>
    </row>
    <row r="769" s="184" customFormat="true" ht="12.8" hidden="false" customHeight="false" outlineLevel="0" collapsed="false">
      <c r="B769" s="185"/>
      <c r="D769" s="178" t="s">
        <v>133</v>
      </c>
      <c r="E769" s="186"/>
      <c r="F769" s="187" t="s">
        <v>909</v>
      </c>
      <c r="H769" s="188" t="n">
        <v>29.008</v>
      </c>
      <c r="L769" s="185"/>
      <c r="M769" s="189"/>
      <c r="N769" s="190"/>
      <c r="O769" s="190"/>
      <c r="P769" s="190"/>
      <c r="Q769" s="190"/>
      <c r="R769" s="190"/>
      <c r="S769" s="190"/>
      <c r="T769" s="191"/>
      <c r="AT769" s="186" t="s">
        <v>133</v>
      </c>
      <c r="AU769" s="186" t="s">
        <v>82</v>
      </c>
      <c r="AV769" s="184" t="s">
        <v>82</v>
      </c>
      <c r="AW769" s="184" t="s">
        <v>29</v>
      </c>
      <c r="AX769" s="184" t="s">
        <v>72</v>
      </c>
      <c r="AY769" s="186" t="s">
        <v>124</v>
      </c>
    </row>
    <row r="770" s="176" customFormat="true" ht="12.8" hidden="false" customHeight="false" outlineLevel="0" collapsed="false">
      <c r="B770" s="177"/>
      <c r="D770" s="178" t="s">
        <v>133</v>
      </c>
      <c r="E770" s="179"/>
      <c r="F770" s="180" t="s">
        <v>910</v>
      </c>
      <c r="H770" s="179"/>
      <c r="L770" s="177"/>
      <c r="M770" s="181"/>
      <c r="N770" s="182"/>
      <c r="O770" s="182"/>
      <c r="P770" s="182"/>
      <c r="Q770" s="182"/>
      <c r="R770" s="182"/>
      <c r="S770" s="182"/>
      <c r="T770" s="183"/>
      <c r="AT770" s="179" t="s">
        <v>133</v>
      </c>
      <c r="AU770" s="179" t="s">
        <v>82</v>
      </c>
      <c r="AV770" s="176" t="s">
        <v>80</v>
      </c>
      <c r="AW770" s="176" t="s">
        <v>29</v>
      </c>
      <c r="AX770" s="176" t="s">
        <v>72</v>
      </c>
      <c r="AY770" s="179" t="s">
        <v>124</v>
      </c>
    </row>
    <row r="771" s="184" customFormat="true" ht="12.8" hidden="false" customHeight="false" outlineLevel="0" collapsed="false">
      <c r="B771" s="185"/>
      <c r="D771" s="178" t="s">
        <v>133</v>
      </c>
      <c r="E771" s="186"/>
      <c r="F771" s="187" t="s">
        <v>911</v>
      </c>
      <c r="H771" s="188" t="n">
        <v>5.355</v>
      </c>
      <c r="L771" s="185"/>
      <c r="M771" s="189"/>
      <c r="N771" s="190"/>
      <c r="O771" s="190"/>
      <c r="P771" s="190"/>
      <c r="Q771" s="190"/>
      <c r="R771" s="190"/>
      <c r="S771" s="190"/>
      <c r="T771" s="191"/>
      <c r="AT771" s="186" t="s">
        <v>133</v>
      </c>
      <c r="AU771" s="186" t="s">
        <v>82</v>
      </c>
      <c r="AV771" s="184" t="s">
        <v>82</v>
      </c>
      <c r="AW771" s="184" t="s">
        <v>29</v>
      </c>
      <c r="AX771" s="184" t="s">
        <v>72</v>
      </c>
      <c r="AY771" s="186" t="s">
        <v>124</v>
      </c>
    </row>
    <row r="772" s="176" customFormat="true" ht="12.8" hidden="false" customHeight="false" outlineLevel="0" collapsed="false">
      <c r="B772" s="177"/>
      <c r="D772" s="178" t="s">
        <v>133</v>
      </c>
      <c r="E772" s="179"/>
      <c r="F772" s="180" t="s">
        <v>912</v>
      </c>
      <c r="H772" s="179"/>
      <c r="L772" s="177"/>
      <c r="M772" s="181"/>
      <c r="N772" s="182"/>
      <c r="O772" s="182"/>
      <c r="P772" s="182"/>
      <c r="Q772" s="182"/>
      <c r="R772" s="182"/>
      <c r="S772" s="182"/>
      <c r="T772" s="183"/>
      <c r="AT772" s="179" t="s">
        <v>133</v>
      </c>
      <c r="AU772" s="179" t="s">
        <v>82</v>
      </c>
      <c r="AV772" s="176" t="s">
        <v>80</v>
      </c>
      <c r="AW772" s="176" t="s">
        <v>29</v>
      </c>
      <c r="AX772" s="176" t="s">
        <v>72</v>
      </c>
      <c r="AY772" s="179" t="s">
        <v>124</v>
      </c>
    </row>
    <row r="773" s="184" customFormat="true" ht="19.7" hidden="false" customHeight="false" outlineLevel="0" collapsed="false">
      <c r="B773" s="185"/>
      <c r="D773" s="178" t="s">
        <v>133</v>
      </c>
      <c r="E773" s="186"/>
      <c r="F773" s="187" t="s">
        <v>913</v>
      </c>
      <c r="H773" s="188" t="n">
        <v>60.359</v>
      </c>
      <c r="L773" s="185"/>
      <c r="M773" s="189"/>
      <c r="N773" s="190"/>
      <c r="O773" s="190"/>
      <c r="P773" s="190"/>
      <c r="Q773" s="190"/>
      <c r="R773" s="190"/>
      <c r="S773" s="190"/>
      <c r="T773" s="191"/>
      <c r="AT773" s="186" t="s">
        <v>133</v>
      </c>
      <c r="AU773" s="186" t="s">
        <v>82</v>
      </c>
      <c r="AV773" s="184" t="s">
        <v>82</v>
      </c>
      <c r="AW773" s="184" t="s">
        <v>29</v>
      </c>
      <c r="AX773" s="184" t="s">
        <v>72</v>
      </c>
      <c r="AY773" s="186" t="s">
        <v>124</v>
      </c>
    </row>
    <row r="774" s="176" customFormat="true" ht="12.8" hidden="false" customHeight="false" outlineLevel="0" collapsed="false">
      <c r="B774" s="177"/>
      <c r="D774" s="178" t="s">
        <v>133</v>
      </c>
      <c r="E774" s="179"/>
      <c r="F774" s="180" t="s">
        <v>914</v>
      </c>
      <c r="H774" s="179"/>
      <c r="L774" s="177"/>
      <c r="M774" s="181"/>
      <c r="N774" s="182"/>
      <c r="O774" s="182"/>
      <c r="P774" s="182"/>
      <c r="Q774" s="182"/>
      <c r="R774" s="182"/>
      <c r="S774" s="182"/>
      <c r="T774" s="183"/>
      <c r="AT774" s="179" t="s">
        <v>133</v>
      </c>
      <c r="AU774" s="179" t="s">
        <v>82</v>
      </c>
      <c r="AV774" s="176" t="s">
        <v>80</v>
      </c>
      <c r="AW774" s="176" t="s">
        <v>29</v>
      </c>
      <c r="AX774" s="176" t="s">
        <v>72</v>
      </c>
      <c r="AY774" s="179" t="s">
        <v>124</v>
      </c>
    </row>
    <row r="775" s="184" customFormat="true" ht="12.8" hidden="false" customHeight="false" outlineLevel="0" collapsed="false">
      <c r="B775" s="185"/>
      <c r="D775" s="178" t="s">
        <v>133</v>
      </c>
      <c r="E775" s="186"/>
      <c r="F775" s="187" t="s">
        <v>915</v>
      </c>
      <c r="H775" s="188" t="n">
        <v>21.893</v>
      </c>
      <c r="L775" s="185"/>
      <c r="M775" s="189"/>
      <c r="N775" s="190"/>
      <c r="O775" s="190"/>
      <c r="P775" s="190"/>
      <c r="Q775" s="190"/>
      <c r="R775" s="190"/>
      <c r="S775" s="190"/>
      <c r="T775" s="191"/>
      <c r="AT775" s="186" t="s">
        <v>133</v>
      </c>
      <c r="AU775" s="186" t="s">
        <v>82</v>
      </c>
      <c r="AV775" s="184" t="s">
        <v>82</v>
      </c>
      <c r="AW775" s="184" t="s">
        <v>29</v>
      </c>
      <c r="AX775" s="184" t="s">
        <v>72</v>
      </c>
      <c r="AY775" s="186" t="s">
        <v>124</v>
      </c>
    </row>
    <row r="776" s="215" customFormat="true" ht="12.8" hidden="false" customHeight="false" outlineLevel="0" collapsed="false">
      <c r="B776" s="216"/>
      <c r="D776" s="178" t="s">
        <v>133</v>
      </c>
      <c r="E776" s="217"/>
      <c r="F776" s="218" t="s">
        <v>392</v>
      </c>
      <c r="H776" s="219" t="n">
        <v>479.554</v>
      </c>
      <c r="L776" s="216"/>
      <c r="M776" s="220"/>
      <c r="N776" s="221"/>
      <c r="O776" s="221"/>
      <c r="P776" s="221"/>
      <c r="Q776" s="221"/>
      <c r="R776" s="221"/>
      <c r="S776" s="221"/>
      <c r="T776" s="222"/>
      <c r="AT776" s="217" t="s">
        <v>133</v>
      </c>
      <c r="AU776" s="217" t="s">
        <v>82</v>
      </c>
      <c r="AV776" s="215" t="s">
        <v>142</v>
      </c>
      <c r="AW776" s="215" t="s">
        <v>29</v>
      </c>
      <c r="AX776" s="215" t="s">
        <v>72</v>
      </c>
      <c r="AY776" s="217" t="s">
        <v>124</v>
      </c>
    </row>
    <row r="777" s="197" customFormat="true" ht="12.8" hidden="false" customHeight="false" outlineLevel="0" collapsed="false">
      <c r="B777" s="198"/>
      <c r="D777" s="178" t="s">
        <v>133</v>
      </c>
      <c r="E777" s="199"/>
      <c r="F777" s="200" t="s">
        <v>234</v>
      </c>
      <c r="H777" s="201" t="n">
        <v>935.587</v>
      </c>
      <c r="L777" s="198"/>
      <c r="M777" s="202"/>
      <c r="N777" s="203"/>
      <c r="O777" s="203"/>
      <c r="P777" s="203"/>
      <c r="Q777" s="203"/>
      <c r="R777" s="203"/>
      <c r="S777" s="203"/>
      <c r="T777" s="204"/>
      <c r="AT777" s="199" t="s">
        <v>133</v>
      </c>
      <c r="AU777" s="199" t="s">
        <v>82</v>
      </c>
      <c r="AV777" s="197" t="s">
        <v>131</v>
      </c>
      <c r="AW777" s="197" t="s">
        <v>29</v>
      </c>
      <c r="AX777" s="197" t="s">
        <v>80</v>
      </c>
      <c r="AY777" s="199" t="s">
        <v>124</v>
      </c>
    </row>
    <row r="778" s="22" customFormat="true" ht="21.75" hidden="false" customHeight="true" outlineLevel="0" collapsed="false">
      <c r="A778" s="17"/>
      <c r="B778" s="162"/>
      <c r="C778" s="163" t="s">
        <v>916</v>
      </c>
      <c r="D778" s="163" t="s">
        <v>127</v>
      </c>
      <c r="E778" s="164" t="s">
        <v>917</v>
      </c>
      <c r="F778" s="165" t="s">
        <v>918</v>
      </c>
      <c r="G778" s="166" t="s">
        <v>256</v>
      </c>
      <c r="H778" s="167" t="n">
        <v>935.587</v>
      </c>
      <c r="I778" s="168"/>
      <c r="J778" s="168" t="n">
        <f aca="false">ROUND(I778*H778,2)</f>
        <v>0</v>
      </c>
      <c r="K778" s="169"/>
      <c r="L778" s="18"/>
      <c r="M778" s="170"/>
      <c r="N778" s="171" t="s">
        <v>37</v>
      </c>
      <c r="O778" s="172" t="n">
        <v>0.06</v>
      </c>
      <c r="P778" s="172" t="n">
        <f aca="false">O778*H778</f>
        <v>56.13522</v>
      </c>
      <c r="Q778" s="172" t="n">
        <v>0.00552</v>
      </c>
      <c r="R778" s="172" t="n">
        <f aca="false">Q778*H778</f>
        <v>5.16444024</v>
      </c>
      <c r="S778" s="172" t="n">
        <v>0</v>
      </c>
      <c r="T778" s="173" t="n">
        <f aca="false">S778*H778</f>
        <v>0</v>
      </c>
      <c r="U778" s="17"/>
      <c r="V778" s="17"/>
      <c r="W778" s="17"/>
      <c r="X778" s="17"/>
      <c r="Y778" s="17"/>
      <c r="Z778" s="17"/>
      <c r="AA778" s="17"/>
      <c r="AB778" s="17"/>
      <c r="AC778" s="17"/>
      <c r="AD778" s="17"/>
      <c r="AE778" s="17"/>
      <c r="AR778" s="174" t="s">
        <v>131</v>
      </c>
      <c r="AT778" s="174" t="s">
        <v>127</v>
      </c>
      <c r="AU778" s="174" t="s">
        <v>82</v>
      </c>
      <c r="AY778" s="3" t="s">
        <v>124</v>
      </c>
      <c r="BE778" s="175" t="n">
        <f aca="false">IF(N778="základní",J778,0)</f>
        <v>0</v>
      </c>
      <c r="BF778" s="175" t="n">
        <f aca="false">IF(N778="snížená",J778,0)</f>
        <v>0</v>
      </c>
      <c r="BG778" s="175" t="n">
        <f aca="false">IF(N778="zákl. přenesená",J778,0)</f>
        <v>0</v>
      </c>
      <c r="BH778" s="175" t="n">
        <f aca="false">IF(N778="sníž. přenesená",J778,0)</f>
        <v>0</v>
      </c>
      <c r="BI778" s="175" t="n">
        <f aca="false">IF(N778="nulová",J778,0)</f>
        <v>0</v>
      </c>
      <c r="BJ778" s="3" t="s">
        <v>80</v>
      </c>
      <c r="BK778" s="175" t="n">
        <f aca="false">ROUND(I778*H778,2)</f>
        <v>0</v>
      </c>
      <c r="BL778" s="3" t="s">
        <v>131</v>
      </c>
      <c r="BM778" s="174" t="s">
        <v>919</v>
      </c>
    </row>
    <row r="779" s="22" customFormat="true" ht="21.75" hidden="false" customHeight="true" outlineLevel="0" collapsed="false">
      <c r="A779" s="17"/>
      <c r="B779" s="162"/>
      <c r="C779" s="163" t="s">
        <v>920</v>
      </c>
      <c r="D779" s="163" t="s">
        <v>127</v>
      </c>
      <c r="E779" s="164" t="s">
        <v>921</v>
      </c>
      <c r="F779" s="165" t="s">
        <v>922</v>
      </c>
      <c r="G779" s="166" t="s">
        <v>256</v>
      </c>
      <c r="H779" s="167" t="n">
        <v>107.997</v>
      </c>
      <c r="I779" s="168"/>
      <c r="J779" s="168" t="n">
        <f aca="false">ROUND(I779*H779,2)</f>
        <v>0</v>
      </c>
      <c r="K779" s="169"/>
      <c r="L779" s="18"/>
      <c r="M779" s="170"/>
      <c r="N779" s="171" t="s">
        <v>37</v>
      </c>
      <c r="O779" s="172" t="n">
        <v>0.08</v>
      </c>
      <c r="P779" s="172" t="n">
        <f aca="false">O779*H779</f>
        <v>8.63976</v>
      </c>
      <c r="Q779" s="172" t="n">
        <v>0</v>
      </c>
      <c r="R779" s="172" t="n">
        <f aca="false">Q779*H779</f>
        <v>0</v>
      </c>
      <c r="S779" s="172" t="n">
        <v>0</v>
      </c>
      <c r="T779" s="173" t="n">
        <f aca="false">S779*H779</f>
        <v>0</v>
      </c>
      <c r="U779" s="17"/>
      <c r="V779" s="17"/>
      <c r="W779" s="17"/>
      <c r="X779" s="17"/>
      <c r="Y779" s="17"/>
      <c r="Z779" s="17"/>
      <c r="AA779" s="17"/>
      <c r="AB779" s="17"/>
      <c r="AC779" s="17"/>
      <c r="AD779" s="17"/>
      <c r="AE779" s="17"/>
      <c r="AR779" s="174" t="s">
        <v>131</v>
      </c>
      <c r="AT779" s="174" t="s">
        <v>127</v>
      </c>
      <c r="AU779" s="174" t="s">
        <v>82</v>
      </c>
      <c r="AY779" s="3" t="s">
        <v>124</v>
      </c>
      <c r="BE779" s="175" t="n">
        <f aca="false">IF(N779="základní",J779,0)</f>
        <v>0</v>
      </c>
      <c r="BF779" s="175" t="n">
        <f aca="false">IF(N779="snížená",J779,0)</f>
        <v>0</v>
      </c>
      <c r="BG779" s="175" t="n">
        <f aca="false">IF(N779="zákl. přenesená",J779,0)</f>
        <v>0</v>
      </c>
      <c r="BH779" s="175" t="n">
        <f aca="false">IF(N779="sníž. přenesená",J779,0)</f>
        <v>0</v>
      </c>
      <c r="BI779" s="175" t="n">
        <f aca="false">IF(N779="nulová",J779,0)</f>
        <v>0</v>
      </c>
      <c r="BJ779" s="3" t="s">
        <v>80</v>
      </c>
      <c r="BK779" s="175" t="n">
        <f aca="false">ROUND(I779*H779,2)</f>
        <v>0</v>
      </c>
      <c r="BL779" s="3" t="s">
        <v>131</v>
      </c>
      <c r="BM779" s="174" t="s">
        <v>923</v>
      </c>
    </row>
    <row r="780" s="176" customFormat="true" ht="12.8" hidden="false" customHeight="false" outlineLevel="0" collapsed="false">
      <c r="B780" s="177"/>
      <c r="D780" s="178" t="s">
        <v>133</v>
      </c>
      <c r="E780" s="179"/>
      <c r="F780" s="180" t="s">
        <v>924</v>
      </c>
      <c r="H780" s="179"/>
      <c r="L780" s="177"/>
      <c r="M780" s="181"/>
      <c r="N780" s="182"/>
      <c r="O780" s="182"/>
      <c r="P780" s="182"/>
      <c r="Q780" s="182"/>
      <c r="R780" s="182"/>
      <c r="S780" s="182"/>
      <c r="T780" s="183"/>
      <c r="AT780" s="179" t="s">
        <v>133</v>
      </c>
      <c r="AU780" s="179" t="s">
        <v>82</v>
      </c>
      <c r="AV780" s="176" t="s">
        <v>80</v>
      </c>
      <c r="AW780" s="176" t="s">
        <v>29</v>
      </c>
      <c r="AX780" s="176" t="s">
        <v>72</v>
      </c>
      <c r="AY780" s="179" t="s">
        <v>124</v>
      </c>
    </row>
    <row r="781" s="184" customFormat="true" ht="12.8" hidden="false" customHeight="false" outlineLevel="0" collapsed="false">
      <c r="B781" s="185"/>
      <c r="D781" s="178" t="s">
        <v>133</v>
      </c>
      <c r="E781" s="186"/>
      <c r="F781" s="187" t="s">
        <v>925</v>
      </c>
      <c r="H781" s="188" t="n">
        <v>42.302</v>
      </c>
      <c r="L781" s="185"/>
      <c r="M781" s="189"/>
      <c r="N781" s="190"/>
      <c r="O781" s="190"/>
      <c r="P781" s="190"/>
      <c r="Q781" s="190"/>
      <c r="R781" s="190"/>
      <c r="S781" s="190"/>
      <c r="T781" s="191"/>
      <c r="AT781" s="186" t="s">
        <v>133</v>
      </c>
      <c r="AU781" s="186" t="s">
        <v>82</v>
      </c>
      <c r="AV781" s="184" t="s">
        <v>82</v>
      </c>
      <c r="AW781" s="184" t="s">
        <v>29</v>
      </c>
      <c r="AX781" s="184" t="s">
        <v>72</v>
      </c>
      <c r="AY781" s="186" t="s">
        <v>124</v>
      </c>
    </row>
    <row r="782" s="184" customFormat="true" ht="19.7" hidden="false" customHeight="false" outlineLevel="0" collapsed="false">
      <c r="B782" s="185"/>
      <c r="D782" s="178" t="s">
        <v>133</v>
      </c>
      <c r="E782" s="186"/>
      <c r="F782" s="187" t="s">
        <v>926</v>
      </c>
      <c r="H782" s="188" t="n">
        <v>65.695</v>
      </c>
      <c r="L782" s="185"/>
      <c r="M782" s="189"/>
      <c r="N782" s="190"/>
      <c r="O782" s="190"/>
      <c r="P782" s="190"/>
      <c r="Q782" s="190"/>
      <c r="R782" s="190"/>
      <c r="S782" s="190"/>
      <c r="T782" s="191"/>
      <c r="AT782" s="186" t="s">
        <v>133</v>
      </c>
      <c r="AU782" s="186" t="s">
        <v>82</v>
      </c>
      <c r="AV782" s="184" t="s">
        <v>82</v>
      </c>
      <c r="AW782" s="184" t="s">
        <v>29</v>
      </c>
      <c r="AX782" s="184" t="s">
        <v>72</v>
      </c>
      <c r="AY782" s="186" t="s">
        <v>124</v>
      </c>
    </row>
    <row r="783" s="197" customFormat="true" ht="12.8" hidden="false" customHeight="false" outlineLevel="0" collapsed="false">
      <c r="B783" s="198"/>
      <c r="D783" s="178" t="s">
        <v>133</v>
      </c>
      <c r="E783" s="199"/>
      <c r="F783" s="200" t="s">
        <v>234</v>
      </c>
      <c r="H783" s="201" t="n">
        <v>107.997</v>
      </c>
      <c r="L783" s="198"/>
      <c r="M783" s="202"/>
      <c r="N783" s="203"/>
      <c r="O783" s="203"/>
      <c r="P783" s="203"/>
      <c r="Q783" s="203"/>
      <c r="R783" s="203"/>
      <c r="S783" s="203"/>
      <c r="T783" s="204"/>
      <c r="AT783" s="199" t="s">
        <v>133</v>
      </c>
      <c r="AU783" s="199" t="s">
        <v>82</v>
      </c>
      <c r="AV783" s="197" t="s">
        <v>131</v>
      </c>
      <c r="AW783" s="197" t="s">
        <v>29</v>
      </c>
      <c r="AX783" s="197" t="s">
        <v>80</v>
      </c>
      <c r="AY783" s="199" t="s">
        <v>124</v>
      </c>
    </row>
    <row r="784" s="22" customFormat="true" ht="44.25" hidden="false" customHeight="true" outlineLevel="0" collapsed="false">
      <c r="A784" s="17"/>
      <c r="B784" s="162"/>
      <c r="C784" s="163" t="s">
        <v>927</v>
      </c>
      <c r="D784" s="163" t="s">
        <v>127</v>
      </c>
      <c r="E784" s="164" t="s">
        <v>928</v>
      </c>
      <c r="F784" s="165" t="s">
        <v>929</v>
      </c>
      <c r="G784" s="166" t="s">
        <v>256</v>
      </c>
      <c r="H784" s="167" t="n">
        <v>3.2</v>
      </c>
      <c r="I784" s="168"/>
      <c r="J784" s="168" t="n">
        <f aca="false">ROUND(I784*H784,2)</f>
        <v>0</v>
      </c>
      <c r="K784" s="169"/>
      <c r="L784" s="18"/>
      <c r="M784" s="170"/>
      <c r="N784" s="171" t="s">
        <v>37</v>
      </c>
      <c r="O784" s="172" t="n">
        <v>1.42</v>
      </c>
      <c r="P784" s="172" t="n">
        <f aca="false">O784*H784</f>
        <v>4.544</v>
      </c>
      <c r="Q784" s="172" t="n">
        <v>0.01168</v>
      </c>
      <c r="R784" s="172" t="n">
        <f aca="false">Q784*H784</f>
        <v>0.037376</v>
      </c>
      <c r="S784" s="172" t="n">
        <v>0</v>
      </c>
      <c r="T784" s="173" t="n">
        <f aca="false">S784*H784</f>
        <v>0</v>
      </c>
      <c r="U784" s="17"/>
      <c r="V784" s="17"/>
      <c r="W784" s="17"/>
      <c r="X784" s="17"/>
      <c r="Y784" s="17"/>
      <c r="Z784" s="17"/>
      <c r="AA784" s="17"/>
      <c r="AB784" s="17"/>
      <c r="AC784" s="17"/>
      <c r="AD784" s="17"/>
      <c r="AE784" s="17"/>
      <c r="AR784" s="174" t="s">
        <v>131</v>
      </c>
      <c r="AT784" s="174" t="s">
        <v>127</v>
      </c>
      <c r="AU784" s="174" t="s">
        <v>82</v>
      </c>
      <c r="AY784" s="3" t="s">
        <v>124</v>
      </c>
      <c r="BE784" s="175" t="n">
        <f aca="false">IF(N784="základní",J784,0)</f>
        <v>0</v>
      </c>
      <c r="BF784" s="175" t="n">
        <f aca="false">IF(N784="snížená",J784,0)</f>
        <v>0</v>
      </c>
      <c r="BG784" s="175" t="n">
        <f aca="false">IF(N784="zákl. přenesená",J784,0)</f>
        <v>0</v>
      </c>
      <c r="BH784" s="175" t="n">
        <f aca="false">IF(N784="sníž. přenesená",J784,0)</f>
        <v>0</v>
      </c>
      <c r="BI784" s="175" t="n">
        <f aca="false">IF(N784="nulová",J784,0)</f>
        <v>0</v>
      </c>
      <c r="BJ784" s="3" t="s">
        <v>80</v>
      </c>
      <c r="BK784" s="175" t="n">
        <f aca="false">ROUND(I784*H784,2)</f>
        <v>0</v>
      </c>
      <c r="BL784" s="3" t="s">
        <v>131</v>
      </c>
      <c r="BM784" s="174" t="s">
        <v>930</v>
      </c>
    </row>
    <row r="785" s="176" customFormat="true" ht="12.8" hidden="false" customHeight="false" outlineLevel="0" collapsed="false">
      <c r="B785" s="177"/>
      <c r="D785" s="178" t="s">
        <v>133</v>
      </c>
      <c r="E785" s="179"/>
      <c r="F785" s="180" t="s">
        <v>931</v>
      </c>
      <c r="H785" s="179"/>
      <c r="L785" s="177"/>
      <c r="M785" s="181"/>
      <c r="N785" s="182"/>
      <c r="O785" s="182"/>
      <c r="P785" s="182"/>
      <c r="Q785" s="182"/>
      <c r="R785" s="182"/>
      <c r="S785" s="182"/>
      <c r="T785" s="183"/>
      <c r="AT785" s="179" t="s">
        <v>133</v>
      </c>
      <c r="AU785" s="179" t="s">
        <v>82</v>
      </c>
      <c r="AV785" s="176" t="s">
        <v>80</v>
      </c>
      <c r="AW785" s="176" t="s">
        <v>29</v>
      </c>
      <c r="AX785" s="176" t="s">
        <v>72</v>
      </c>
      <c r="AY785" s="179" t="s">
        <v>124</v>
      </c>
    </row>
    <row r="786" s="184" customFormat="true" ht="12.8" hidden="false" customHeight="false" outlineLevel="0" collapsed="false">
      <c r="B786" s="185"/>
      <c r="D786" s="178" t="s">
        <v>133</v>
      </c>
      <c r="E786" s="186"/>
      <c r="F786" s="187" t="s">
        <v>172</v>
      </c>
      <c r="H786" s="188" t="n">
        <v>3.2</v>
      </c>
      <c r="L786" s="185"/>
      <c r="M786" s="189"/>
      <c r="N786" s="190"/>
      <c r="O786" s="190"/>
      <c r="P786" s="190"/>
      <c r="Q786" s="190"/>
      <c r="R786" s="190"/>
      <c r="S786" s="190"/>
      <c r="T786" s="191"/>
      <c r="AT786" s="186" t="s">
        <v>133</v>
      </c>
      <c r="AU786" s="186" t="s">
        <v>82</v>
      </c>
      <c r="AV786" s="184" t="s">
        <v>82</v>
      </c>
      <c r="AW786" s="184" t="s">
        <v>29</v>
      </c>
      <c r="AX786" s="184" t="s">
        <v>80</v>
      </c>
      <c r="AY786" s="186" t="s">
        <v>124</v>
      </c>
    </row>
    <row r="787" s="22" customFormat="true" ht="21.75" hidden="false" customHeight="true" outlineLevel="0" collapsed="false">
      <c r="A787" s="17"/>
      <c r="B787" s="162"/>
      <c r="C787" s="205" t="s">
        <v>932</v>
      </c>
      <c r="D787" s="205" t="s">
        <v>272</v>
      </c>
      <c r="E787" s="206" t="s">
        <v>933</v>
      </c>
      <c r="F787" s="207" t="s">
        <v>934</v>
      </c>
      <c r="G787" s="208" t="s">
        <v>256</v>
      </c>
      <c r="H787" s="209" t="n">
        <v>3.264</v>
      </c>
      <c r="I787" s="210"/>
      <c r="J787" s="210" t="n">
        <f aca="false">ROUND(I787*H787,2)</f>
        <v>0</v>
      </c>
      <c r="K787" s="211"/>
      <c r="L787" s="212"/>
      <c r="M787" s="213"/>
      <c r="N787" s="214" t="s">
        <v>37</v>
      </c>
      <c r="O787" s="172" t="n">
        <v>0</v>
      </c>
      <c r="P787" s="172" t="n">
        <f aca="false">O787*H787</f>
        <v>0</v>
      </c>
      <c r="Q787" s="172" t="n">
        <v>0.016</v>
      </c>
      <c r="R787" s="172" t="n">
        <f aca="false">Q787*H787</f>
        <v>0.052224</v>
      </c>
      <c r="S787" s="172" t="n">
        <v>0</v>
      </c>
      <c r="T787" s="173" t="n">
        <f aca="false">S787*H787</f>
        <v>0</v>
      </c>
      <c r="U787" s="17"/>
      <c r="V787" s="17"/>
      <c r="W787" s="17"/>
      <c r="X787" s="17"/>
      <c r="Y787" s="17"/>
      <c r="Z787" s="17"/>
      <c r="AA787" s="17"/>
      <c r="AB787" s="17"/>
      <c r="AC787" s="17"/>
      <c r="AD787" s="17"/>
      <c r="AE787" s="17"/>
      <c r="AR787" s="174" t="s">
        <v>267</v>
      </c>
      <c r="AT787" s="174" t="s">
        <v>272</v>
      </c>
      <c r="AU787" s="174" t="s">
        <v>82</v>
      </c>
      <c r="AY787" s="3" t="s">
        <v>124</v>
      </c>
      <c r="BE787" s="175" t="n">
        <f aca="false">IF(N787="základní",J787,0)</f>
        <v>0</v>
      </c>
      <c r="BF787" s="175" t="n">
        <f aca="false">IF(N787="snížená",J787,0)</f>
        <v>0</v>
      </c>
      <c r="BG787" s="175" t="n">
        <f aca="false">IF(N787="zákl. přenesená",J787,0)</f>
        <v>0</v>
      </c>
      <c r="BH787" s="175" t="n">
        <f aca="false">IF(N787="sníž. přenesená",J787,0)</f>
        <v>0</v>
      </c>
      <c r="BI787" s="175" t="n">
        <f aca="false">IF(N787="nulová",J787,0)</f>
        <v>0</v>
      </c>
      <c r="BJ787" s="3" t="s">
        <v>80</v>
      </c>
      <c r="BK787" s="175" t="n">
        <f aca="false">ROUND(I787*H787,2)</f>
        <v>0</v>
      </c>
      <c r="BL787" s="3" t="s">
        <v>131</v>
      </c>
      <c r="BM787" s="174" t="s">
        <v>935</v>
      </c>
    </row>
    <row r="788" s="184" customFormat="true" ht="12.8" hidden="false" customHeight="false" outlineLevel="0" collapsed="false">
      <c r="B788" s="185"/>
      <c r="D788" s="178" t="s">
        <v>133</v>
      </c>
      <c r="F788" s="187" t="s">
        <v>936</v>
      </c>
      <c r="H788" s="188" t="n">
        <v>3.264</v>
      </c>
      <c r="L788" s="185"/>
      <c r="M788" s="189"/>
      <c r="N788" s="190"/>
      <c r="O788" s="190"/>
      <c r="P788" s="190"/>
      <c r="Q788" s="190"/>
      <c r="R788" s="190"/>
      <c r="S788" s="190"/>
      <c r="T788" s="191"/>
      <c r="AT788" s="186" t="s">
        <v>133</v>
      </c>
      <c r="AU788" s="186" t="s">
        <v>82</v>
      </c>
      <c r="AV788" s="184" t="s">
        <v>82</v>
      </c>
      <c r="AW788" s="184" t="s">
        <v>2</v>
      </c>
      <c r="AX788" s="184" t="s">
        <v>80</v>
      </c>
      <c r="AY788" s="186" t="s">
        <v>124</v>
      </c>
    </row>
    <row r="789" s="22" customFormat="true" ht="33" hidden="false" customHeight="true" outlineLevel="0" collapsed="false">
      <c r="A789" s="17"/>
      <c r="B789" s="162"/>
      <c r="C789" s="163" t="s">
        <v>937</v>
      </c>
      <c r="D789" s="163" t="s">
        <v>127</v>
      </c>
      <c r="E789" s="164" t="s">
        <v>938</v>
      </c>
      <c r="F789" s="165" t="s">
        <v>939</v>
      </c>
      <c r="G789" s="166" t="s">
        <v>256</v>
      </c>
      <c r="H789" s="167" t="n">
        <v>392.669</v>
      </c>
      <c r="I789" s="168"/>
      <c r="J789" s="168" t="n">
        <f aca="false">ROUND(I789*H789,2)</f>
        <v>0</v>
      </c>
      <c r="K789" s="169"/>
      <c r="L789" s="18"/>
      <c r="M789" s="170"/>
      <c r="N789" s="171" t="s">
        <v>37</v>
      </c>
      <c r="O789" s="172" t="n">
        <v>1.12</v>
      </c>
      <c r="P789" s="172" t="n">
        <f aca="false">O789*H789</f>
        <v>439.78928</v>
      </c>
      <c r="Q789" s="172" t="n">
        <v>0.01176</v>
      </c>
      <c r="R789" s="172" t="n">
        <f aca="false">Q789*H789</f>
        <v>4.61778744</v>
      </c>
      <c r="S789" s="172" t="n">
        <v>0</v>
      </c>
      <c r="T789" s="173" t="n">
        <f aca="false">S789*H789</f>
        <v>0</v>
      </c>
      <c r="U789" s="17"/>
      <c r="V789" s="17"/>
      <c r="W789" s="17"/>
      <c r="X789" s="17"/>
      <c r="Y789" s="17"/>
      <c r="Z789" s="17"/>
      <c r="AA789" s="17"/>
      <c r="AB789" s="17"/>
      <c r="AC789" s="17"/>
      <c r="AD789" s="17"/>
      <c r="AE789" s="17"/>
      <c r="AR789" s="174" t="s">
        <v>131</v>
      </c>
      <c r="AT789" s="174" t="s">
        <v>127</v>
      </c>
      <c r="AU789" s="174" t="s">
        <v>82</v>
      </c>
      <c r="AY789" s="3" t="s">
        <v>124</v>
      </c>
      <c r="BE789" s="175" t="n">
        <f aca="false">IF(N789="základní",J789,0)</f>
        <v>0</v>
      </c>
      <c r="BF789" s="175" t="n">
        <f aca="false">IF(N789="snížená",J789,0)</f>
        <v>0</v>
      </c>
      <c r="BG789" s="175" t="n">
        <f aca="false">IF(N789="zákl. přenesená",J789,0)</f>
        <v>0</v>
      </c>
      <c r="BH789" s="175" t="n">
        <f aca="false">IF(N789="sníž. přenesená",J789,0)</f>
        <v>0</v>
      </c>
      <c r="BI789" s="175" t="n">
        <f aca="false">IF(N789="nulová",J789,0)</f>
        <v>0</v>
      </c>
      <c r="BJ789" s="3" t="s">
        <v>80</v>
      </c>
      <c r="BK789" s="175" t="n">
        <f aca="false">ROUND(I789*H789,2)</f>
        <v>0</v>
      </c>
      <c r="BL789" s="3" t="s">
        <v>131</v>
      </c>
      <c r="BM789" s="174" t="s">
        <v>940</v>
      </c>
    </row>
    <row r="790" s="176" customFormat="true" ht="12.8" hidden="false" customHeight="false" outlineLevel="0" collapsed="false">
      <c r="B790" s="177"/>
      <c r="D790" s="178" t="s">
        <v>133</v>
      </c>
      <c r="E790" s="179"/>
      <c r="F790" s="180" t="s">
        <v>941</v>
      </c>
      <c r="H790" s="179"/>
      <c r="L790" s="177"/>
      <c r="M790" s="181"/>
      <c r="N790" s="182"/>
      <c r="O790" s="182"/>
      <c r="P790" s="182"/>
      <c r="Q790" s="182"/>
      <c r="R790" s="182"/>
      <c r="S790" s="182"/>
      <c r="T790" s="183"/>
      <c r="AT790" s="179" t="s">
        <v>133</v>
      </c>
      <c r="AU790" s="179" t="s">
        <v>82</v>
      </c>
      <c r="AV790" s="176" t="s">
        <v>80</v>
      </c>
      <c r="AW790" s="176" t="s">
        <v>29</v>
      </c>
      <c r="AX790" s="176" t="s">
        <v>72</v>
      </c>
      <c r="AY790" s="179" t="s">
        <v>124</v>
      </c>
    </row>
    <row r="791" s="176" customFormat="true" ht="12.8" hidden="false" customHeight="false" outlineLevel="0" collapsed="false">
      <c r="B791" s="177"/>
      <c r="D791" s="178" t="s">
        <v>133</v>
      </c>
      <c r="E791" s="179"/>
      <c r="F791" s="180" t="s">
        <v>476</v>
      </c>
      <c r="H791" s="179"/>
      <c r="L791" s="177"/>
      <c r="M791" s="181"/>
      <c r="N791" s="182"/>
      <c r="O791" s="182"/>
      <c r="P791" s="182"/>
      <c r="Q791" s="182"/>
      <c r="R791" s="182"/>
      <c r="S791" s="182"/>
      <c r="T791" s="183"/>
      <c r="AT791" s="179" t="s">
        <v>133</v>
      </c>
      <c r="AU791" s="179" t="s">
        <v>82</v>
      </c>
      <c r="AV791" s="176" t="s">
        <v>80</v>
      </c>
      <c r="AW791" s="176" t="s">
        <v>29</v>
      </c>
      <c r="AX791" s="176" t="s">
        <v>72</v>
      </c>
      <c r="AY791" s="179" t="s">
        <v>124</v>
      </c>
    </row>
    <row r="792" s="184" customFormat="true" ht="12.8" hidden="false" customHeight="false" outlineLevel="0" collapsed="false">
      <c r="B792" s="185"/>
      <c r="D792" s="178" t="s">
        <v>133</v>
      </c>
      <c r="E792" s="186"/>
      <c r="F792" s="187" t="s">
        <v>477</v>
      </c>
      <c r="H792" s="188" t="n">
        <v>160.9</v>
      </c>
      <c r="L792" s="185"/>
      <c r="M792" s="189"/>
      <c r="N792" s="190"/>
      <c r="O792" s="190"/>
      <c r="P792" s="190"/>
      <c r="Q792" s="190"/>
      <c r="R792" s="190"/>
      <c r="S792" s="190"/>
      <c r="T792" s="191"/>
      <c r="AT792" s="186" t="s">
        <v>133</v>
      </c>
      <c r="AU792" s="186" t="s">
        <v>82</v>
      </c>
      <c r="AV792" s="184" t="s">
        <v>82</v>
      </c>
      <c r="AW792" s="184" t="s">
        <v>29</v>
      </c>
      <c r="AX792" s="184" t="s">
        <v>72</v>
      </c>
      <c r="AY792" s="186" t="s">
        <v>124</v>
      </c>
    </row>
    <row r="793" s="184" customFormat="true" ht="12.8" hidden="false" customHeight="false" outlineLevel="0" collapsed="false">
      <c r="B793" s="185"/>
      <c r="D793" s="178" t="s">
        <v>133</v>
      </c>
      <c r="E793" s="186"/>
      <c r="F793" s="187" t="s">
        <v>942</v>
      </c>
      <c r="H793" s="188" t="n">
        <v>-6.027</v>
      </c>
      <c r="L793" s="185"/>
      <c r="M793" s="189"/>
      <c r="N793" s="190"/>
      <c r="O793" s="190"/>
      <c r="P793" s="190"/>
      <c r="Q793" s="190"/>
      <c r="R793" s="190"/>
      <c r="S793" s="190"/>
      <c r="T793" s="191"/>
      <c r="AT793" s="186" t="s">
        <v>133</v>
      </c>
      <c r="AU793" s="186" t="s">
        <v>82</v>
      </c>
      <c r="AV793" s="184" t="s">
        <v>82</v>
      </c>
      <c r="AW793" s="184" t="s">
        <v>29</v>
      </c>
      <c r="AX793" s="184" t="s">
        <v>72</v>
      </c>
      <c r="AY793" s="186" t="s">
        <v>124</v>
      </c>
    </row>
    <row r="794" s="184" customFormat="true" ht="12.8" hidden="false" customHeight="false" outlineLevel="0" collapsed="false">
      <c r="B794" s="185"/>
      <c r="D794" s="178" t="s">
        <v>133</v>
      </c>
      <c r="E794" s="186"/>
      <c r="F794" s="187" t="s">
        <v>943</v>
      </c>
      <c r="H794" s="188" t="n">
        <v>-34.825</v>
      </c>
      <c r="L794" s="185"/>
      <c r="M794" s="189"/>
      <c r="N794" s="190"/>
      <c r="O794" s="190"/>
      <c r="P794" s="190"/>
      <c r="Q794" s="190"/>
      <c r="R794" s="190"/>
      <c r="S794" s="190"/>
      <c r="T794" s="191"/>
      <c r="AT794" s="186" t="s">
        <v>133</v>
      </c>
      <c r="AU794" s="186" t="s">
        <v>82</v>
      </c>
      <c r="AV794" s="184" t="s">
        <v>82</v>
      </c>
      <c r="AW794" s="184" t="s">
        <v>29</v>
      </c>
      <c r="AX794" s="184" t="s">
        <v>72</v>
      </c>
      <c r="AY794" s="186" t="s">
        <v>124</v>
      </c>
    </row>
    <row r="795" s="184" customFormat="true" ht="12.8" hidden="false" customHeight="false" outlineLevel="0" collapsed="false">
      <c r="B795" s="185"/>
      <c r="D795" s="178" t="s">
        <v>133</v>
      </c>
      <c r="E795" s="186"/>
      <c r="F795" s="187" t="s">
        <v>944</v>
      </c>
      <c r="H795" s="188" t="n">
        <v>-20.02</v>
      </c>
      <c r="L795" s="185"/>
      <c r="M795" s="189"/>
      <c r="N795" s="190"/>
      <c r="O795" s="190"/>
      <c r="P795" s="190"/>
      <c r="Q795" s="190"/>
      <c r="R795" s="190"/>
      <c r="S795" s="190"/>
      <c r="T795" s="191"/>
      <c r="AT795" s="186" t="s">
        <v>133</v>
      </c>
      <c r="AU795" s="186" t="s">
        <v>82</v>
      </c>
      <c r="AV795" s="184" t="s">
        <v>82</v>
      </c>
      <c r="AW795" s="184" t="s">
        <v>29</v>
      </c>
      <c r="AX795" s="184" t="s">
        <v>72</v>
      </c>
      <c r="AY795" s="186" t="s">
        <v>124</v>
      </c>
    </row>
    <row r="796" s="215" customFormat="true" ht="12.8" hidden="false" customHeight="false" outlineLevel="0" collapsed="false">
      <c r="B796" s="216"/>
      <c r="D796" s="178" t="s">
        <v>133</v>
      </c>
      <c r="E796" s="217"/>
      <c r="F796" s="218" t="s">
        <v>392</v>
      </c>
      <c r="H796" s="219" t="n">
        <v>100.028</v>
      </c>
      <c r="L796" s="216"/>
      <c r="M796" s="220"/>
      <c r="N796" s="221"/>
      <c r="O796" s="221"/>
      <c r="P796" s="221"/>
      <c r="Q796" s="221"/>
      <c r="R796" s="221"/>
      <c r="S796" s="221"/>
      <c r="T796" s="222"/>
      <c r="AT796" s="217" t="s">
        <v>133</v>
      </c>
      <c r="AU796" s="217" t="s">
        <v>82</v>
      </c>
      <c r="AV796" s="215" t="s">
        <v>142</v>
      </c>
      <c r="AW796" s="215" t="s">
        <v>29</v>
      </c>
      <c r="AX796" s="215" t="s">
        <v>72</v>
      </c>
      <c r="AY796" s="217" t="s">
        <v>124</v>
      </c>
    </row>
    <row r="797" s="176" customFormat="true" ht="12.8" hidden="false" customHeight="false" outlineLevel="0" collapsed="false">
      <c r="B797" s="177"/>
      <c r="D797" s="178" t="s">
        <v>133</v>
      </c>
      <c r="E797" s="179"/>
      <c r="F797" s="180" t="s">
        <v>480</v>
      </c>
      <c r="H797" s="179"/>
      <c r="L797" s="177"/>
      <c r="M797" s="181"/>
      <c r="N797" s="182"/>
      <c r="O797" s="182"/>
      <c r="P797" s="182"/>
      <c r="Q797" s="182"/>
      <c r="R797" s="182"/>
      <c r="S797" s="182"/>
      <c r="T797" s="183"/>
      <c r="AT797" s="179" t="s">
        <v>133</v>
      </c>
      <c r="AU797" s="179" t="s">
        <v>82</v>
      </c>
      <c r="AV797" s="176" t="s">
        <v>80</v>
      </c>
      <c r="AW797" s="176" t="s">
        <v>29</v>
      </c>
      <c r="AX797" s="176" t="s">
        <v>72</v>
      </c>
      <c r="AY797" s="179" t="s">
        <v>124</v>
      </c>
    </row>
    <row r="798" s="184" customFormat="true" ht="12.8" hidden="false" customHeight="false" outlineLevel="0" collapsed="false">
      <c r="B798" s="185"/>
      <c r="D798" s="178" t="s">
        <v>133</v>
      </c>
      <c r="E798" s="186"/>
      <c r="F798" s="187" t="s">
        <v>481</v>
      </c>
      <c r="H798" s="188" t="n">
        <v>97.125</v>
      </c>
      <c r="L798" s="185"/>
      <c r="M798" s="189"/>
      <c r="N798" s="190"/>
      <c r="O798" s="190"/>
      <c r="P798" s="190"/>
      <c r="Q798" s="190"/>
      <c r="R798" s="190"/>
      <c r="S798" s="190"/>
      <c r="T798" s="191"/>
      <c r="AT798" s="186" t="s">
        <v>133</v>
      </c>
      <c r="AU798" s="186" t="s">
        <v>82</v>
      </c>
      <c r="AV798" s="184" t="s">
        <v>82</v>
      </c>
      <c r="AW798" s="184" t="s">
        <v>29</v>
      </c>
      <c r="AX798" s="184" t="s">
        <v>72</v>
      </c>
      <c r="AY798" s="186" t="s">
        <v>124</v>
      </c>
    </row>
    <row r="799" s="184" customFormat="true" ht="12.8" hidden="false" customHeight="false" outlineLevel="0" collapsed="false">
      <c r="B799" s="185"/>
      <c r="D799" s="178" t="s">
        <v>133</v>
      </c>
      <c r="E799" s="186"/>
      <c r="F799" s="187" t="s">
        <v>945</v>
      </c>
      <c r="H799" s="188" t="n">
        <v>-4.812</v>
      </c>
      <c r="L799" s="185"/>
      <c r="M799" s="189"/>
      <c r="N799" s="190"/>
      <c r="O799" s="190"/>
      <c r="P799" s="190"/>
      <c r="Q799" s="190"/>
      <c r="R799" s="190"/>
      <c r="S799" s="190"/>
      <c r="T799" s="191"/>
      <c r="AT799" s="186" t="s">
        <v>133</v>
      </c>
      <c r="AU799" s="186" t="s">
        <v>82</v>
      </c>
      <c r="AV799" s="184" t="s">
        <v>82</v>
      </c>
      <c r="AW799" s="184" t="s">
        <v>29</v>
      </c>
      <c r="AX799" s="184" t="s">
        <v>72</v>
      </c>
      <c r="AY799" s="186" t="s">
        <v>124</v>
      </c>
    </row>
    <row r="800" s="184" customFormat="true" ht="12.8" hidden="false" customHeight="false" outlineLevel="0" collapsed="false">
      <c r="B800" s="185"/>
      <c r="D800" s="178" t="s">
        <v>133</v>
      </c>
      <c r="E800" s="186"/>
      <c r="F800" s="187" t="s">
        <v>482</v>
      </c>
      <c r="H800" s="188" t="n">
        <v>-4.253</v>
      </c>
      <c r="L800" s="185"/>
      <c r="M800" s="189"/>
      <c r="N800" s="190"/>
      <c r="O800" s="190"/>
      <c r="P800" s="190"/>
      <c r="Q800" s="190"/>
      <c r="R800" s="190"/>
      <c r="S800" s="190"/>
      <c r="T800" s="191"/>
      <c r="AT800" s="186" t="s">
        <v>133</v>
      </c>
      <c r="AU800" s="186" t="s">
        <v>82</v>
      </c>
      <c r="AV800" s="184" t="s">
        <v>82</v>
      </c>
      <c r="AW800" s="184" t="s">
        <v>29</v>
      </c>
      <c r="AX800" s="184" t="s">
        <v>72</v>
      </c>
      <c r="AY800" s="186" t="s">
        <v>124</v>
      </c>
    </row>
    <row r="801" s="215" customFormat="true" ht="12.8" hidden="false" customHeight="false" outlineLevel="0" collapsed="false">
      <c r="B801" s="216"/>
      <c r="D801" s="178" t="s">
        <v>133</v>
      </c>
      <c r="E801" s="217"/>
      <c r="F801" s="218" t="s">
        <v>392</v>
      </c>
      <c r="H801" s="219" t="n">
        <v>88.06</v>
      </c>
      <c r="L801" s="216"/>
      <c r="M801" s="220"/>
      <c r="N801" s="221"/>
      <c r="O801" s="221"/>
      <c r="P801" s="221"/>
      <c r="Q801" s="221"/>
      <c r="R801" s="221"/>
      <c r="S801" s="221"/>
      <c r="T801" s="222"/>
      <c r="AT801" s="217" t="s">
        <v>133</v>
      </c>
      <c r="AU801" s="217" t="s">
        <v>82</v>
      </c>
      <c r="AV801" s="215" t="s">
        <v>142</v>
      </c>
      <c r="AW801" s="215" t="s">
        <v>29</v>
      </c>
      <c r="AX801" s="215" t="s">
        <v>72</v>
      </c>
      <c r="AY801" s="217" t="s">
        <v>124</v>
      </c>
    </row>
    <row r="802" s="176" customFormat="true" ht="12.8" hidden="false" customHeight="false" outlineLevel="0" collapsed="false">
      <c r="B802" s="177"/>
      <c r="D802" s="178" t="s">
        <v>133</v>
      </c>
      <c r="E802" s="179"/>
      <c r="F802" s="180" t="s">
        <v>483</v>
      </c>
      <c r="H802" s="179"/>
      <c r="L802" s="177"/>
      <c r="M802" s="181"/>
      <c r="N802" s="182"/>
      <c r="O802" s="182"/>
      <c r="P802" s="182"/>
      <c r="Q802" s="182"/>
      <c r="R802" s="182"/>
      <c r="S802" s="182"/>
      <c r="T802" s="183"/>
      <c r="AT802" s="179" t="s">
        <v>133</v>
      </c>
      <c r="AU802" s="179" t="s">
        <v>82</v>
      </c>
      <c r="AV802" s="176" t="s">
        <v>80</v>
      </c>
      <c r="AW802" s="176" t="s">
        <v>29</v>
      </c>
      <c r="AX802" s="176" t="s">
        <v>72</v>
      </c>
      <c r="AY802" s="179" t="s">
        <v>124</v>
      </c>
    </row>
    <row r="803" s="184" customFormat="true" ht="12.8" hidden="false" customHeight="false" outlineLevel="0" collapsed="false">
      <c r="B803" s="185"/>
      <c r="D803" s="178" t="s">
        <v>133</v>
      </c>
      <c r="E803" s="186"/>
      <c r="F803" s="187" t="s">
        <v>946</v>
      </c>
      <c r="H803" s="188" t="n">
        <v>114.7</v>
      </c>
      <c r="L803" s="185"/>
      <c r="M803" s="189"/>
      <c r="N803" s="190"/>
      <c r="O803" s="190"/>
      <c r="P803" s="190"/>
      <c r="Q803" s="190"/>
      <c r="R803" s="190"/>
      <c r="S803" s="190"/>
      <c r="T803" s="191"/>
      <c r="AT803" s="186" t="s">
        <v>133</v>
      </c>
      <c r="AU803" s="186" t="s">
        <v>82</v>
      </c>
      <c r="AV803" s="184" t="s">
        <v>82</v>
      </c>
      <c r="AW803" s="184" t="s">
        <v>29</v>
      </c>
      <c r="AX803" s="184" t="s">
        <v>72</v>
      </c>
      <c r="AY803" s="186" t="s">
        <v>124</v>
      </c>
    </row>
    <row r="804" s="184" customFormat="true" ht="12.8" hidden="false" customHeight="false" outlineLevel="0" collapsed="false">
      <c r="B804" s="185"/>
      <c r="D804" s="178" t="s">
        <v>133</v>
      </c>
      <c r="E804" s="186"/>
      <c r="F804" s="187" t="s">
        <v>485</v>
      </c>
      <c r="H804" s="188" t="n">
        <v>-19.572</v>
      </c>
      <c r="L804" s="185"/>
      <c r="M804" s="189"/>
      <c r="N804" s="190"/>
      <c r="O804" s="190"/>
      <c r="P804" s="190"/>
      <c r="Q804" s="190"/>
      <c r="R804" s="190"/>
      <c r="S804" s="190"/>
      <c r="T804" s="191"/>
      <c r="AT804" s="186" t="s">
        <v>133</v>
      </c>
      <c r="AU804" s="186" t="s">
        <v>82</v>
      </c>
      <c r="AV804" s="184" t="s">
        <v>82</v>
      </c>
      <c r="AW804" s="184" t="s">
        <v>29</v>
      </c>
      <c r="AX804" s="184" t="s">
        <v>72</v>
      </c>
      <c r="AY804" s="186" t="s">
        <v>124</v>
      </c>
    </row>
    <row r="805" s="215" customFormat="true" ht="12.8" hidden="false" customHeight="false" outlineLevel="0" collapsed="false">
      <c r="B805" s="216"/>
      <c r="D805" s="178" t="s">
        <v>133</v>
      </c>
      <c r="E805" s="217"/>
      <c r="F805" s="218" t="s">
        <v>392</v>
      </c>
      <c r="H805" s="219" t="n">
        <v>95.128</v>
      </c>
      <c r="L805" s="216"/>
      <c r="M805" s="220"/>
      <c r="N805" s="221"/>
      <c r="O805" s="221"/>
      <c r="P805" s="221"/>
      <c r="Q805" s="221"/>
      <c r="R805" s="221"/>
      <c r="S805" s="221"/>
      <c r="T805" s="222"/>
      <c r="AT805" s="217" t="s">
        <v>133</v>
      </c>
      <c r="AU805" s="217" t="s">
        <v>82</v>
      </c>
      <c r="AV805" s="215" t="s">
        <v>142</v>
      </c>
      <c r="AW805" s="215" t="s">
        <v>29</v>
      </c>
      <c r="AX805" s="215" t="s">
        <v>72</v>
      </c>
      <c r="AY805" s="217" t="s">
        <v>124</v>
      </c>
    </row>
    <row r="806" s="176" customFormat="true" ht="12.8" hidden="false" customHeight="false" outlineLevel="0" collapsed="false">
      <c r="B806" s="177"/>
      <c r="D806" s="178" t="s">
        <v>133</v>
      </c>
      <c r="E806" s="179"/>
      <c r="F806" s="180" t="s">
        <v>486</v>
      </c>
      <c r="H806" s="179"/>
      <c r="L806" s="177"/>
      <c r="M806" s="181"/>
      <c r="N806" s="182"/>
      <c r="O806" s="182"/>
      <c r="P806" s="182"/>
      <c r="Q806" s="182"/>
      <c r="R806" s="182"/>
      <c r="S806" s="182"/>
      <c r="T806" s="183"/>
      <c r="AT806" s="179" t="s">
        <v>133</v>
      </c>
      <c r="AU806" s="179" t="s">
        <v>82</v>
      </c>
      <c r="AV806" s="176" t="s">
        <v>80</v>
      </c>
      <c r="AW806" s="176" t="s">
        <v>29</v>
      </c>
      <c r="AX806" s="176" t="s">
        <v>72</v>
      </c>
      <c r="AY806" s="179" t="s">
        <v>124</v>
      </c>
    </row>
    <row r="807" s="184" customFormat="true" ht="12.8" hidden="false" customHeight="false" outlineLevel="0" collapsed="false">
      <c r="B807" s="185"/>
      <c r="D807" s="178" t="s">
        <v>133</v>
      </c>
      <c r="E807" s="186"/>
      <c r="F807" s="187" t="s">
        <v>947</v>
      </c>
      <c r="H807" s="188" t="n">
        <v>120</v>
      </c>
      <c r="L807" s="185"/>
      <c r="M807" s="189"/>
      <c r="N807" s="190"/>
      <c r="O807" s="190"/>
      <c r="P807" s="190"/>
      <c r="Q807" s="190"/>
      <c r="R807" s="190"/>
      <c r="S807" s="190"/>
      <c r="T807" s="191"/>
      <c r="AT807" s="186" t="s">
        <v>133</v>
      </c>
      <c r="AU807" s="186" t="s">
        <v>82</v>
      </c>
      <c r="AV807" s="184" t="s">
        <v>82</v>
      </c>
      <c r="AW807" s="184" t="s">
        <v>29</v>
      </c>
      <c r="AX807" s="184" t="s">
        <v>72</v>
      </c>
      <c r="AY807" s="186" t="s">
        <v>124</v>
      </c>
    </row>
    <row r="808" s="184" customFormat="true" ht="12.8" hidden="false" customHeight="false" outlineLevel="0" collapsed="false">
      <c r="B808" s="185"/>
      <c r="D808" s="178" t="s">
        <v>133</v>
      </c>
      <c r="E808" s="186"/>
      <c r="F808" s="187" t="s">
        <v>488</v>
      </c>
      <c r="H808" s="188" t="n">
        <v>-25.23</v>
      </c>
      <c r="L808" s="185"/>
      <c r="M808" s="189"/>
      <c r="N808" s="190"/>
      <c r="O808" s="190"/>
      <c r="P808" s="190"/>
      <c r="Q808" s="190"/>
      <c r="R808" s="190"/>
      <c r="S808" s="190"/>
      <c r="T808" s="191"/>
      <c r="AT808" s="186" t="s">
        <v>133</v>
      </c>
      <c r="AU808" s="186" t="s">
        <v>82</v>
      </c>
      <c r="AV808" s="184" t="s">
        <v>82</v>
      </c>
      <c r="AW808" s="184" t="s">
        <v>29</v>
      </c>
      <c r="AX808" s="184" t="s">
        <v>72</v>
      </c>
      <c r="AY808" s="186" t="s">
        <v>124</v>
      </c>
    </row>
    <row r="809" s="215" customFormat="true" ht="12.8" hidden="false" customHeight="false" outlineLevel="0" collapsed="false">
      <c r="B809" s="216"/>
      <c r="D809" s="178" t="s">
        <v>133</v>
      </c>
      <c r="E809" s="217"/>
      <c r="F809" s="218" t="s">
        <v>392</v>
      </c>
      <c r="H809" s="219" t="n">
        <v>94.77</v>
      </c>
      <c r="L809" s="216"/>
      <c r="M809" s="220"/>
      <c r="N809" s="221"/>
      <c r="O809" s="221"/>
      <c r="P809" s="221"/>
      <c r="Q809" s="221"/>
      <c r="R809" s="221"/>
      <c r="S809" s="221"/>
      <c r="T809" s="222"/>
      <c r="AT809" s="217" t="s">
        <v>133</v>
      </c>
      <c r="AU809" s="217" t="s">
        <v>82</v>
      </c>
      <c r="AV809" s="215" t="s">
        <v>142</v>
      </c>
      <c r="AW809" s="215" t="s">
        <v>29</v>
      </c>
      <c r="AX809" s="215" t="s">
        <v>72</v>
      </c>
      <c r="AY809" s="217" t="s">
        <v>124</v>
      </c>
    </row>
    <row r="810" s="176" customFormat="true" ht="12.8" hidden="false" customHeight="false" outlineLevel="0" collapsed="false">
      <c r="B810" s="177"/>
      <c r="D810" s="178" t="s">
        <v>133</v>
      </c>
      <c r="E810" s="179"/>
      <c r="F810" s="180" t="s">
        <v>948</v>
      </c>
      <c r="H810" s="179"/>
      <c r="L810" s="177"/>
      <c r="M810" s="181"/>
      <c r="N810" s="182"/>
      <c r="O810" s="182"/>
      <c r="P810" s="182"/>
      <c r="Q810" s="182"/>
      <c r="R810" s="182"/>
      <c r="S810" s="182"/>
      <c r="T810" s="183"/>
      <c r="AT810" s="179" t="s">
        <v>133</v>
      </c>
      <c r="AU810" s="179" t="s">
        <v>82</v>
      </c>
      <c r="AV810" s="176" t="s">
        <v>80</v>
      </c>
      <c r="AW810" s="176" t="s">
        <v>29</v>
      </c>
      <c r="AX810" s="176" t="s">
        <v>72</v>
      </c>
      <c r="AY810" s="179" t="s">
        <v>124</v>
      </c>
    </row>
    <row r="811" s="184" customFormat="true" ht="12.8" hidden="false" customHeight="false" outlineLevel="0" collapsed="false">
      <c r="B811" s="185"/>
      <c r="D811" s="178" t="s">
        <v>133</v>
      </c>
      <c r="E811" s="186"/>
      <c r="F811" s="187" t="s">
        <v>949</v>
      </c>
      <c r="H811" s="188" t="n">
        <v>83.754</v>
      </c>
      <c r="L811" s="185"/>
      <c r="M811" s="189"/>
      <c r="N811" s="190"/>
      <c r="O811" s="190"/>
      <c r="P811" s="190"/>
      <c r="Q811" s="190"/>
      <c r="R811" s="190"/>
      <c r="S811" s="190"/>
      <c r="T811" s="191"/>
      <c r="AT811" s="186" t="s">
        <v>133</v>
      </c>
      <c r="AU811" s="186" t="s">
        <v>82</v>
      </c>
      <c r="AV811" s="184" t="s">
        <v>82</v>
      </c>
      <c r="AW811" s="184" t="s">
        <v>29</v>
      </c>
      <c r="AX811" s="184" t="s">
        <v>72</v>
      </c>
      <c r="AY811" s="186" t="s">
        <v>124</v>
      </c>
    </row>
    <row r="812" s="184" customFormat="true" ht="12.8" hidden="false" customHeight="false" outlineLevel="0" collapsed="false">
      <c r="B812" s="185"/>
      <c r="D812" s="178" t="s">
        <v>133</v>
      </c>
      <c r="E812" s="186"/>
      <c r="F812" s="187" t="s">
        <v>950</v>
      </c>
      <c r="H812" s="188" t="n">
        <v>-53.235</v>
      </c>
      <c r="L812" s="185"/>
      <c r="M812" s="189"/>
      <c r="N812" s="190"/>
      <c r="O812" s="190"/>
      <c r="P812" s="190"/>
      <c r="Q812" s="190"/>
      <c r="R812" s="190"/>
      <c r="S812" s="190"/>
      <c r="T812" s="191"/>
      <c r="AT812" s="186" t="s">
        <v>133</v>
      </c>
      <c r="AU812" s="186" t="s">
        <v>82</v>
      </c>
      <c r="AV812" s="184" t="s">
        <v>82</v>
      </c>
      <c r="AW812" s="184" t="s">
        <v>29</v>
      </c>
      <c r="AX812" s="184" t="s">
        <v>72</v>
      </c>
      <c r="AY812" s="186" t="s">
        <v>124</v>
      </c>
    </row>
    <row r="813" s="215" customFormat="true" ht="12.8" hidden="false" customHeight="false" outlineLevel="0" collapsed="false">
      <c r="B813" s="216"/>
      <c r="D813" s="178" t="s">
        <v>133</v>
      </c>
      <c r="E813" s="217"/>
      <c r="F813" s="218" t="s">
        <v>392</v>
      </c>
      <c r="H813" s="219" t="n">
        <v>30.519</v>
      </c>
      <c r="L813" s="216"/>
      <c r="M813" s="220"/>
      <c r="N813" s="221"/>
      <c r="O813" s="221"/>
      <c r="P813" s="221"/>
      <c r="Q813" s="221"/>
      <c r="R813" s="221"/>
      <c r="S813" s="221"/>
      <c r="T813" s="222"/>
      <c r="AT813" s="217" t="s">
        <v>133</v>
      </c>
      <c r="AU813" s="217" t="s">
        <v>82</v>
      </c>
      <c r="AV813" s="215" t="s">
        <v>142</v>
      </c>
      <c r="AW813" s="215" t="s">
        <v>29</v>
      </c>
      <c r="AX813" s="215" t="s">
        <v>72</v>
      </c>
      <c r="AY813" s="217" t="s">
        <v>124</v>
      </c>
    </row>
    <row r="814" s="176" customFormat="true" ht="12.8" hidden="false" customHeight="false" outlineLevel="0" collapsed="false">
      <c r="B814" s="177"/>
      <c r="D814" s="178" t="s">
        <v>133</v>
      </c>
      <c r="E814" s="179"/>
      <c r="F814" s="180" t="s">
        <v>951</v>
      </c>
      <c r="H814" s="179"/>
      <c r="L814" s="177"/>
      <c r="M814" s="181"/>
      <c r="N814" s="182"/>
      <c r="O814" s="182"/>
      <c r="P814" s="182"/>
      <c r="Q814" s="182"/>
      <c r="R814" s="182"/>
      <c r="S814" s="182"/>
      <c r="T814" s="183"/>
      <c r="AT814" s="179" t="s">
        <v>133</v>
      </c>
      <c r="AU814" s="179" t="s">
        <v>82</v>
      </c>
      <c r="AV814" s="176" t="s">
        <v>80</v>
      </c>
      <c r="AW814" s="176" t="s">
        <v>29</v>
      </c>
      <c r="AX814" s="176" t="s">
        <v>72</v>
      </c>
      <c r="AY814" s="179" t="s">
        <v>124</v>
      </c>
    </row>
    <row r="815" s="184" customFormat="true" ht="28.9" hidden="false" customHeight="false" outlineLevel="0" collapsed="false">
      <c r="B815" s="185"/>
      <c r="D815" s="178" t="s">
        <v>133</v>
      </c>
      <c r="E815" s="186"/>
      <c r="F815" s="187" t="s">
        <v>952</v>
      </c>
      <c r="H815" s="188" t="n">
        <v>-15.836</v>
      </c>
      <c r="L815" s="185"/>
      <c r="M815" s="189"/>
      <c r="N815" s="190"/>
      <c r="O815" s="190"/>
      <c r="P815" s="190"/>
      <c r="Q815" s="190"/>
      <c r="R815" s="190"/>
      <c r="S815" s="190"/>
      <c r="T815" s="191"/>
      <c r="AT815" s="186" t="s">
        <v>133</v>
      </c>
      <c r="AU815" s="186" t="s">
        <v>82</v>
      </c>
      <c r="AV815" s="184" t="s">
        <v>82</v>
      </c>
      <c r="AW815" s="184" t="s">
        <v>29</v>
      </c>
      <c r="AX815" s="184" t="s">
        <v>72</v>
      </c>
      <c r="AY815" s="186" t="s">
        <v>124</v>
      </c>
    </row>
    <row r="816" s="215" customFormat="true" ht="12.8" hidden="false" customHeight="false" outlineLevel="0" collapsed="false">
      <c r="B816" s="216"/>
      <c r="D816" s="178" t="s">
        <v>133</v>
      </c>
      <c r="E816" s="217"/>
      <c r="F816" s="218" t="s">
        <v>392</v>
      </c>
      <c r="H816" s="219" t="n">
        <v>-15.836</v>
      </c>
      <c r="L816" s="216"/>
      <c r="M816" s="220"/>
      <c r="N816" s="221"/>
      <c r="O816" s="221"/>
      <c r="P816" s="221"/>
      <c r="Q816" s="221"/>
      <c r="R816" s="221"/>
      <c r="S816" s="221"/>
      <c r="T816" s="222"/>
      <c r="AT816" s="217" t="s">
        <v>133</v>
      </c>
      <c r="AU816" s="217" t="s">
        <v>82</v>
      </c>
      <c r="AV816" s="215" t="s">
        <v>142</v>
      </c>
      <c r="AW816" s="215" t="s">
        <v>29</v>
      </c>
      <c r="AX816" s="215" t="s">
        <v>72</v>
      </c>
      <c r="AY816" s="217" t="s">
        <v>124</v>
      </c>
    </row>
    <row r="817" s="197" customFormat="true" ht="12.8" hidden="false" customHeight="false" outlineLevel="0" collapsed="false">
      <c r="B817" s="198"/>
      <c r="D817" s="178" t="s">
        <v>133</v>
      </c>
      <c r="E817" s="199"/>
      <c r="F817" s="200" t="s">
        <v>234</v>
      </c>
      <c r="H817" s="201" t="n">
        <v>392.669</v>
      </c>
      <c r="L817" s="198"/>
      <c r="M817" s="202"/>
      <c r="N817" s="203"/>
      <c r="O817" s="203"/>
      <c r="P817" s="203"/>
      <c r="Q817" s="203"/>
      <c r="R817" s="203"/>
      <c r="S817" s="203"/>
      <c r="T817" s="204"/>
      <c r="AT817" s="199" t="s">
        <v>133</v>
      </c>
      <c r="AU817" s="199" t="s">
        <v>82</v>
      </c>
      <c r="AV817" s="197" t="s">
        <v>131</v>
      </c>
      <c r="AW817" s="197" t="s">
        <v>29</v>
      </c>
      <c r="AX817" s="197" t="s">
        <v>80</v>
      </c>
      <c r="AY817" s="199" t="s">
        <v>124</v>
      </c>
    </row>
    <row r="818" s="22" customFormat="true" ht="21.75" hidden="false" customHeight="true" outlineLevel="0" collapsed="false">
      <c r="A818" s="17"/>
      <c r="B818" s="162"/>
      <c r="C818" s="205" t="s">
        <v>953</v>
      </c>
      <c r="D818" s="205" t="s">
        <v>272</v>
      </c>
      <c r="E818" s="206" t="s">
        <v>954</v>
      </c>
      <c r="F818" s="207" t="s">
        <v>955</v>
      </c>
      <c r="G818" s="208" t="s">
        <v>256</v>
      </c>
      <c r="H818" s="209" t="n">
        <v>400.522</v>
      </c>
      <c r="I818" s="210"/>
      <c r="J818" s="210" t="n">
        <f aca="false">ROUND(I818*H818,2)</f>
        <v>0</v>
      </c>
      <c r="K818" s="211"/>
      <c r="L818" s="212"/>
      <c r="M818" s="213"/>
      <c r="N818" s="214" t="s">
        <v>37</v>
      </c>
      <c r="O818" s="172" t="n">
        <v>0</v>
      </c>
      <c r="P818" s="172" t="n">
        <f aca="false">O818*H818</f>
        <v>0</v>
      </c>
      <c r="Q818" s="172" t="n">
        <v>0.02</v>
      </c>
      <c r="R818" s="172" t="n">
        <f aca="false">Q818*H818</f>
        <v>8.01044</v>
      </c>
      <c r="S818" s="172" t="n">
        <v>0</v>
      </c>
      <c r="T818" s="173" t="n">
        <f aca="false">S818*H818</f>
        <v>0</v>
      </c>
      <c r="U818" s="17"/>
      <c r="V818" s="17"/>
      <c r="W818" s="17"/>
      <c r="X818" s="17"/>
      <c r="Y818" s="17"/>
      <c r="Z818" s="17"/>
      <c r="AA818" s="17"/>
      <c r="AB818" s="17"/>
      <c r="AC818" s="17"/>
      <c r="AD818" s="17"/>
      <c r="AE818" s="17"/>
      <c r="AR818" s="174" t="s">
        <v>267</v>
      </c>
      <c r="AT818" s="174" t="s">
        <v>272</v>
      </c>
      <c r="AU818" s="174" t="s">
        <v>82</v>
      </c>
      <c r="AY818" s="3" t="s">
        <v>124</v>
      </c>
      <c r="BE818" s="175" t="n">
        <f aca="false">IF(N818="základní",J818,0)</f>
        <v>0</v>
      </c>
      <c r="BF818" s="175" t="n">
        <f aca="false">IF(N818="snížená",J818,0)</f>
        <v>0</v>
      </c>
      <c r="BG818" s="175" t="n">
        <f aca="false">IF(N818="zákl. přenesená",J818,0)</f>
        <v>0</v>
      </c>
      <c r="BH818" s="175" t="n">
        <f aca="false">IF(N818="sníž. přenesená",J818,0)</f>
        <v>0</v>
      </c>
      <c r="BI818" s="175" t="n">
        <f aca="false">IF(N818="nulová",J818,0)</f>
        <v>0</v>
      </c>
      <c r="BJ818" s="3" t="s">
        <v>80</v>
      </c>
      <c r="BK818" s="175" t="n">
        <f aca="false">ROUND(I818*H818,2)</f>
        <v>0</v>
      </c>
      <c r="BL818" s="3" t="s">
        <v>131</v>
      </c>
      <c r="BM818" s="174" t="s">
        <v>956</v>
      </c>
    </row>
    <row r="819" s="184" customFormat="true" ht="12.8" hidden="false" customHeight="false" outlineLevel="0" collapsed="false">
      <c r="B819" s="185"/>
      <c r="D819" s="178" t="s">
        <v>133</v>
      </c>
      <c r="F819" s="187" t="s">
        <v>957</v>
      </c>
      <c r="H819" s="188" t="n">
        <v>400.522</v>
      </c>
      <c r="L819" s="185"/>
      <c r="M819" s="189"/>
      <c r="N819" s="190"/>
      <c r="O819" s="190"/>
      <c r="P819" s="190"/>
      <c r="Q819" s="190"/>
      <c r="R819" s="190"/>
      <c r="S819" s="190"/>
      <c r="T819" s="191"/>
      <c r="AT819" s="186" t="s">
        <v>133</v>
      </c>
      <c r="AU819" s="186" t="s">
        <v>82</v>
      </c>
      <c r="AV819" s="184" t="s">
        <v>82</v>
      </c>
      <c r="AW819" s="184" t="s">
        <v>2</v>
      </c>
      <c r="AX819" s="184" t="s">
        <v>80</v>
      </c>
      <c r="AY819" s="186" t="s">
        <v>124</v>
      </c>
    </row>
    <row r="820" s="22" customFormat="true" ht="33" hidden="false" customHeight="true" outlineLevel="0" collapsed="false">
      <c r="A820" s="17"/>
      <c r="B820" s="162"/>
      <c r="C820" s="163" t="s">
        <v>958</v>
      </c>
      <c r="D820" s="163" t="s">
        <v>127</v>
      </c>
      <c r="E820" s="164" t="s">
        <v>959</v>
      </c>
      <c r="F820" s="165" t="s">
        <v>960</v>
      </c>
      <c r="G820" s="166" t="s">
        <v>263</v>
      </c>
      <c r="H820" s="167" t="n">
        <v>75.72</v>
      </c>
      <c r="I820" s="168"/>
      <c r="J820" s="168" t="n">
        <f aca="false">ROUND(I820*H820,2)</f>
        <v>0</v>
      </c>
      <c r="K820" s="169"/>
      <c r="L820" s="18"/>
      <c r="M820" s="170"/>
      <c r="N820" s="171" t="s">
        <v>37</v>
      </c>
      <c r="O820" s="172" t="n">
        <v>0.37</v>
      </c>
      <c r="P820" s="172" t="n">
        <f aca="false">O820*H820</f>
        <v>28.0164</v>
      </c>
      <c r="Q820" s="172" t="n">
        <v>0.00339</v>
      </c>
      <c r="R820" s="172" t="n">
        <f aca="false">Q820*H820</f>
        <v>0.2566908</v>
      </c>
      <c r="S820" s="172" t="n">
        <v>0</v>
      </c>
      <c r="T820" s="173" t="n">
        <f aca="false">S820*H820</f>
        <v>0</v>
      </c>
      <c r="U820" s="17"/>
      <c r="V820" s="17"/>
      <c r="W820" s="17"/>
      <c r="X820" s="17"/>
      <c r="Y820" s="17"/>
      <c r="Z820" s="17"/>
      <c r="AA820" s="17"/>
      <c r="AB820" s="17"/>
      <c r="AC820" s="17"/>
      <c r="AD820" s="17"/>
      <c r="AE820" s="17"/>
      <c r="AR820" s="174" t="s">
        <v>131</v>
      </c>
      <c r="AT820" s="174" t="s">
        <v>127</v>
      </c>
      <c r="AU820" s="174" t="s">
        <v>82</v>
      </c>
      <c r="AY820" s="3" t="s">
        <v>124</v>
      </c>
      <c r="BE820" s="175" t="n">
        <f aca="false">IF(N820="základní",J820,0)</f>
        <v>0</v>
      </c>
      <c r="BF820" s="175" t="n">
        <f aca="false">IF(N820="snížená",J820,0)</f>
        <v>0</v>
      </c>
      <c r="BG820" s="175" t="n">
        <f aca="false">IF(N820="zákl. přenesená",J820,0)</f>
        <v>0</v>
      </c>
      <c r="BH820" s="175" t="n">
        <f aca="false">IF(N820="sníž. přenesená",J820,0)</f>
        <v>0</v>
      </c>
      <c r="BI820" s="175" t="n">
        <f aca="false">IF(N820="nulová",J820,0)</f>
        <v>0</v>
      </c>
      <c r="BJ820" s="3" t="s">
        <v>80</v>
      </c>
      <c r="BK820" s="175" t="n">
        <f aca="false">ROUND(I820*H820,2)</f>
        <v>0</v>
      </c>
      <c r="BL820" s="3" t="s">
        <v>131</v>
      </c>
      <c r="BM820" s="174" t="s">
        <v>961</v>
      </c>
    </row>
    <row r="821" s="176" customFormat="true" ht="12.8" hidden="false" customHeight="false" outlineLevel="0" collapsed="false">
      <c r="B821" s="177"/>
      <c r="D821" s="178" t="s">
        <v>133</v>
      </c>
      <c r="E821" s="179"/>
      <c r="F821" s="180" t="s">
        <v>962</v>
      </c>
      <c r="H821" s="179"/>
      <c r="L821" s="177"/>
      <c r="M821" s="181"/>
      <c r="N821" s="182"/>
      <c r="O821" s="182"/>
      <c r="P821" s="182"/>
      <c r="Q821" s="182"/>
      <c r="R821" s="182"/>
      <c r="S821" s="182"/>
      <c r="T821" s="183"/>
      <c r="AT821" s="179" t="s">
        <v>133</v>
      </c>
      <c r="AU821" s="179" t="s">
        <v>82</v>
      </c>
      <c r="AV821" s="176" t="s">
        <v>80</v>
      </c>
      <c r="AW821" s="176" t="s">
        <v>29</v>
      </c>
      <c r="AX821" s="176" t="s">
        <v>72</v>
      </c>
      <c r="AY821" s="179" t="s">
        <v>124</v>
      </c>
    </row>
    <row r="822" s="184" customFormat="true" ht="12.8" hidden="false" customHeight="false" outlineLevel="0" collapsed="false">
      <c r="B822" s="185"/>
      <c r="D822" s="178" t="s">
        <v>133</v>
      </c>
      <c r="E822" s="186"/>
      <c r="F822" s="187" t="s">
        <v>963</v>
      </c>
      <c r="H822" s="188" t="n">
        <v>16.6</v>
      </c>
      <c r="L822" s="185"/>
      <c r="M822" s="189"/>
      <c r="N822" s="190"/>
      <c r="O822" s="190"/>
      <c r="P822" s="190"/>
      <c r="Q822" s="190"/>
      <c r="R822" s="190"/>
      <c r="S822" s="190"/>
      <c r="T822" s="191"/>
      <c r="AT822" s="186" t="s">
        <v>133</v>
      </c>
      <c r="AU822" s="186" t="s">
        <v>82</v>
      </c>
      <c r="AV822" s="184" t="s">
        <v>82</v>
      </c>
      <c r="AW822" s="184" t="s">
        <v>29</v>
      </c>
      <c r="AX822" s="184" t="s">
        <v>72</v>
      </c>
      <c r="AY822" s="186" t="s">
        <v>124</v>
      </c>
    </row>
    <row r="823" s="184" customFormat="true" ht="12.8" hidden="false" customHeight="false" outlineLevel="0" collapsed="false">
      <c r="B823" s="185"/>
      <c r="D823" s="178" t="s">
        <v>133</v>
      </c>
      <c r="E823" s="186"/>
      <c r="F823" s="187" t="s">
        <v>964</v>
      </c>
      <c r="H823" s="188" t="n">
        <v>59.12</v>
      </c>
      <c r="L823" s="185"/>
      <c r="M823" s="189"/>
      <c r="N823" s="190"/>
      <c r="O823" s="190"/>
      <c r="P823" s="190"/>
      <c r="Q823" s="190"/>
      <c r="R823" s="190"/>
      <c r="S823" s="190"/>
      <c r="T823" s="191"/>
      <c r="AT823" s="186" t="s">
        <v>133</v>
      </c>
      <c r="AU823" s="186" t="s">
        <v>82</v>
      </c>
      <c r="AV823" s="184" t="s">
        <v>82</v>
      </c>
      <c r="AW823" s="184" t="s">
        <v>29</v>
      </c>
      <c r="AX823" s="184" t="s">
        <v>72</v>
      </c>
      <c r="AY823" s="186" t="s">
        <v>124</v>
      </c>
    </row>
    <row r="824" s="197" customFormat="true" ht="12.8" hidden="false" customHeight="false" outlineLevel="0" collapsed="false">
      <c r="B824" s="198"/>
      <c r="D824" s="178" t="s">
        <v>133</v>
      </c>
      <c r="E824" s="199"/>
      <c r="F824" s="200" t="s">
        <v>234</v>
      </c>
      <c r="H824" s="201" t="n">
        <v>75.72</v>
      </c>
      <c r="L824" s="198"/>
      <c r="M824" s="202"/>
      <c r="N824" s="203"/>
      <c r="O824" s="203"/>
      <c r="P824" s="203"/>
      <c r="Q824" s="203"/>
      <c r="R824" s="203"/>
      <c r="S824" s="203"/>
      <c r="T824" s="204"/>
      <c r="AT824" s="199" t="s">
        <v>133</v>
      </c>
      <c r="AU824" s="199" t="s">
        <v>82</v>
      </c>
      <c r="AV824" s="197" t="s">
        <v>131</v>
      </c>
      <c r="AW824" s="197" t="s">
        <v>29</v>
      </c>
      <c r="AX824" s="197" t="s">
        <v>80</v>
      </c>
      <c r="AY824" s="199" t="s">
        <v>124</v>
      </c>
    </row>
    <row r="825" s="22" customFormat="true" ht="21.75" hidden="false" customHeight="true" outlineLevel="0" collapsed="false">
      <c r="A825" s="17"/>
      <c r="B825" s="162"/>
      <c r="C825" s="205" t="s">
        <v>965</v>
      </c>
      <c r="D825" s="205" t="s">
        <v>272</v>
      </c>
      <c r="E825" s="206" t="s">
        <v>966</v>
      </c>
      <c r="F825" s="207" t="s">
        <v>967</v>
      </c>
      <c r="G825" s="208" t="s">
        <v>256</v>
      </c>
      <c r="H825" s="209" t="n">
        <v>21.626</v>
      </c>
      <c r="I825" s="210"/>
      <c r="J825" s="210" t="n">
        <f aca="false">ROUND(I825*H825,2)</f>
        <v>0</v>
      </c>
      <c r="K825" s="211"/>
      <c r="L825" s="212"/>
      <c r="M825" s="213"/>
      <c r="N825" s="214" t="s">
        <v>37</v>
      </c>
      <c r="O825" s="172" t="n">
        <v>0</v>
      </c>
      <c r="P825" s="172" t="n">
        <f aca="false">O825*H825</f>
        <v>0</v>
      </c>
      <c r="Q825" s="172" t="n">
        <v>0.004</v>
      </c>
      <c r="R825" s="172" t="n">
        <f aca="false">Q825*H825</f>
        <v>0.086504</v>
      </c>
      <c r="S825" s="172" t="n">
        <v>0</v>
      </c>
      <c r="T825" s="173" t="n">
        <f aca="false">S825*H825</f>
        <v>0</v>
      </c>
      <c r="U825" s="17"/>
      <c r="V825" s="17"/>
      <c r="W825" s="17"/>
      <c r="X825" s="17"/>
      <c r="Y825" s="17"/>
      <c r="Z825" s="17"/>
      <c r="AA825" s="17"/>
      <c r="AB825" s="17"/>
      <c r="AC825" s="17"/>
      <c r="AD825" s="17"/>
      <c r="AE825" s="17"/>
      <c r="AR825" s="174" t="s">
        <v>267</v>
      </c>
      <c r="AT825" s="174" t="s">
        <v>272</v>
      </c>
      <c r="AU825" s="174" t="s">
        <v>82</v>
      </c>
      <c r="AY825" s="3" t="s">
        <v>124</v>
      </c>
      <c r="BE825" s="175" t="n">
        <f aca="false">IF(N825="základní",J825,0)</f>
        <v>0</v>
      </c>
      <c r="BF825" s="175" t="n">
        <f aca="false">IF(N825="snížená",J825,0)</f>
        <v>0</v>
      </c>
      <c r="BG825" s="175" t="n">
        <f aca="false">IF(N825="zákl. přenesená",J825,0)</f>
        <v>0</v>
      </c>
      <c r="BH825" s="175" t="n">
        <f aca="false">IF(N825="sníž. přenesená",J825,0)</f>
        <v>0</v>
      </c>
      <c r="BI825" s="175" t="n">
        <f aca="false">IF(N825="nulová",J825,0)</f>
        <v>0</v>
      </c>
      <c r="BJ825" s="3" t="s">
        <v>80</v>
      </c>
      <c r="BK825" s="175" t="n">
        <f aca="false">ROUND(I825*H825,2)</f>
        <v>0</v>
      </c>
      <c r="BL825" s="3" t="s">
        <v>131</v>
      </c>
      <c r="BM825" s="174" t="s">
        <v>968</v>
      </c>
    </row>
    <row r="826" s="184" customFormat="true" ht="12.8" hidden="false" customHeight="false" outlineLevel="0" collapsed="false">
      <c r="B826" s="185"/>
      <c r="D826" s="178" t="s">
        <v>133</v>
      </c>
      <c r="E826" s="186"/>
      <c r="F826" s="187" t="s">
        <v>492</v>
      </c>
      <c r="H826" s="188" t="n">
        <v>21.202</v>
      </c>
      <c r="L826" s="185"/>
      <c r="M826" s="189"/>
      <c r="N826" s="190"/>
      <c r="O826" s="190"/>
      <c r="P826" s="190"/>
      <c r="Q826" s="190"/>
      <c r="R826" s="190"/>
      <c r="S826" s="190"/>
      <c r="T826" s="191"/>
      <c r="AT826" s="186" t="s">
        <v>133</v>
      </c>
      <c r="AU826" s="186" t="s">
        <v>82</v>
      </c>
      <c r="AV826" s="184" t="s">
        <v>82</v>
      </c>
      <c r="AW826" s="184" t="s">
        <v>29</v>
      </c>
      <c r="AX826" s="184" t="s">
        <v>80</v>
      </c>
      <c r="AY826" s="186" t="s">
        <v>124</v>
      </c>
    </row>
    <row r="827" s="184" customFormat="true" ht="12.8" hidden="false" customHeight="false" outlineLevel="0" collapsed="false">
      <c r="B827" s="185"/>
      <c r="D827" s="178" t="s">
        <v>133</v>
      </c>
      <c r="F827" s="187" t="s">
        <v>969</v>
      </c>
      <c r="H827" s="188" t="n">
        <v>21.626</v>
      </c>
      <c r="L827" s="185"/>
      <c r="M827" s="189"/>
      <c r="N827" s="190"/>
      <c r="O827" s="190"/>
      <c r="P827" s="190"/>
      <c r="Q827" s="190"/>
      <c r="R827" s="190"/>
      <c r="S827" s="190"/>
      <c r="T827" s="191"/>
      <c r="AT827" s="186" t="s">
        <v>133</v>
      </c>
      <c r="AU827" s="186" t="s">
        <v>82</v>
      </c>
      <c r="AV827" s="184" t="s">
        <v>82</v>
      </c>
      <c r="AW827" s="184" t="s">
        <v>2</v>
      </c>
      <c r="AX827" s="184" t="s">
        <v>80</v>
      </c>
      <c r="AY827" s="186" t="s">
        <v>124</v>
      </c>
    </row>
    <row r="828" s="22" customFormat="true" ht="21.75" hidden="false" customHeight="true" outlineLevel="0" collapsed="false">
      <c r="A828" s="17"/>
      <c r="B828" s="162"/>
      <c r="C828" s="163" t="s">
        <v>970</v>
      </c>
      <c r="D828" s="163" t="s">
        <v>127</v>
      </c>
      <c r="E828" s="164" t="s">
        <v>971</v>
      </c>
      <c r="F828" s="165" t="s">
        <v>972</v>
      </c>
      <c r="G828" s="166" t="s">
        <v>256</v>
      </c>
      <c r="H828" s="167" t="n">
        <v>107.997</v>
      </c>
      <c r="I828" s="168"/>
      <c r="J828" s="168" t="n">
        <f aca="false">ROUND(I828*H828,2)</f>
        <v>0</v>
      </c>
      <c r="K828" s="169"/>
      <c r="L828" s="18"/>
      <c r="M828" s="170"/>
      <c r="N828" s="171" t="s">
        <v>37</v>
      </c>
      <c r="O828" s="172" t="n">
        <v>0.06</v>
      </c>
      <c r="P828" s="172" t="n">
        <f aca="false">O828*H828</f>
        <v>6.47982</v>
      </c>
      <c r="Q828" s="172" t="n">
        <v>0</v>
      </c>
      <c r="R828" s="172" t="n">
        <f aca="false">Q828*H828</f>
        <v>0</v>
      </c>
      <c r="S828" s="172" t="n">
        <v>0</v>
      </c>
      <c r="T828" s="173" t="n">
        <f aca="false">S828*H828</f>
        <v>0</v>
      </c>
      <c r="U828" s="17"/>
      <c r="V828" s="17"/>
      <c r="W828" s="17"/>
      <c r="X828" s="17"/>
      <c r="Y828" s="17"/>
      <c r="Z828" s="17"/>
      <c r="AA828" s="17"/>
      <c r="AB828" s="17"/>
      <c r="AC828" s="17"/>
      <c r="AD828" s="17"/>
      <c r="AE828" s="17"/>
      <c r="AR828" s="174" t="s">
        <v>131</v>
      </c>
      <c r="AT828" s="174" t="s">
        <v>127</v>
      </c>
      <c r="AU828" s="174" t="s">
        <v>82</v>
      </c>
      <c r="AY828" s="3" t="s">
        <v>124</v>
      </c>
      <c r="BE828" s="175" t="n">
        <f aca="false">IF(N828="základní",J828,0)</f>
        <v>0</v>
      </c>
      <c r="BF828" s="175" t="n">
        <f aca="false">IF(N828="snížená",J828,0)</f>
        <v>0</v>
      </c>
      <c r="BG828" s="175" t="n">
        <f aca="false">IF(N828="zákl. přenesená",J828,0)</f>
        <v>0</v>
      </c>
      <c r="BH828" s="175" t="n">
        <f aca="false">IF(N828="sníž. přenesená",J828,0)</f>
        <v>0</v>
      </c>
      <c r="BI828" s="175" t="n">
        <f aca="false">IF(N828="nulová",J828,0)</f>
        <v>0</v>
      </c>
      <c r="BJ828" s="3" t="s">
        <v>80</v>
      </c>
      <c r="BK828" s="175" t="n">
        <f aca="false">ROUND(I828*H828,2)</f>
        <v>0</v>
      </c>
      <c r="BL828" s="3" t="s">
        <v>131</v>
      </c>
      <c r="BM828" s="174" t="s">
        <v>973</v>
      </c>
    </row>
    <row r="829" s="176" customFormat="true" ht="12.8" hidden="false" customHeight="false" outlineLevel="0" collapsed="false">
      <c r="B829" s="177"/>
      <c r="D829" s="178" t="s">
        <v>133</v>
      </c>
      <c r="E829" s="179"/>
      <c r="F829" s="180" t="s">
        <v>974</v>
      </c>
      <c r="H829" s="179"/>
      <c r="L829" s="177"/>
      <c r="M829" s="181"/>
      <c r="N829" s="182"/>
      <c r="O829" s="182"/>
      <c r="P829" s="182"/>
      <c r="Q829" s="182"/>
      <c r="R829" s="182"/>
      <c r="S829" s="182"/>
      <c r="T829" s="183"/>
      <c r="AT829" s="179" t="s">
        <v>133</v>
      </c>
      <c r="AU829" s="179" t="s">
        <v>82</v>
      </c>
      <c r="AV829" s="176" t="s">
        <v>80</v>
      </c>
      <c r="AW829" s="176" t="s">
        <v>29</v>
      </c>
      <c r="AX829" s="176" t="s">
        <v>72</v>
      </c>
      <c r="AY829" s="179" t="s">
        <v>124</v>
      </c>
    </row>
    <row r="830" s="184" customFormat="true" ht="12.8" hidden="false" customHeight="false" outlineLevel="0" collapsed="false">
      <c r="B830" s="185"/>
      <c r="D830" s="178" t="s">
        <v>133</v>
      </c>
      <c r="E830" s="186"/>
      <c r="F830" s="187" t="s">
        <v>925</v>
      </c>
      <c r="H830" s="188" t="n">
        <v>42.302</v>
      </c>
      <c r="L830" s="185"/>
      <c r="M830" s="189"/>
      <c r="N830" s="190"/>
      <c r="O830" s="190"/>
      <c r="P830" s="190"/>
      <c r="Q830" s="190"/>
      <c r="R830" s="190"/>
      <c r="S830" s="190"/>
      <c r="T830" s="191"/>
      <c r="AT830" s="186" t="s">
        <v>133</v>
      </c>
      <c r="AU830" s="186" t="s">
        <v>82</v>
      </c>
      <c r="AV830" s="184" t="s">
        <v>82</v>
      </c>
      <c r="AW830" s="184" t="s">
        <v>29</v>
      </c>
      <c r="AX830" s="184" t="s">
        <v>72</v>
      </c>
      <c r="AY830" s="186" t="s">
        <v>124</v>
      </c>
    </row>
    <row r="831" s="184" customFormat="true" ht="19.7" hidden="false" customHeight="false" outlineLevel="0" collapsed="false">
      <c r="B831" s="185"/>
      <c r="D831" s="178" t="s">
        <v>133</v>
      </c>
      <c r="E831" s="186"/>
      <c r="F831" s="187" t="s">
        <v>926</v>
      </c>
      <c r="H831" s="188" t="n">
        <v>65.695</v>
      </c>
      <c r="L831" s="185"/>
      <c r="M831" s="189"/>
      <c r="N831" s="190"/>
      <c r="O831" s="190"/>
      <c r="P831" s="190"/>
      <c r="Q831" s="190"/>
      <c r="R831" s="190"/>
      <c r="S831" s="190"/>
      <c r="T831" s="191"/>
      <c r="AT831" s="186" t="s">
        <v>133</v>
      </c>
      <c r="AU831" s="186" t="s">
        <v>82</v>
      </c>
      <c r="AV831" s="184" t="s">
        <v>82</v>
      </c>
      <c r="AW831" s="184" t="s">
        <v>29</v>
      </c>
      <c r="AX831" s="184" t="s">
        <v>72</v>
      </c>
      <c r="AY831" s="186" t="s">
        <v>124</v>
      </c>
    </row>
    <row r="832" s="197" customFormat="true" ht="12.8" hidden="false" customHeight="false" outlineLevel="0" collapsed="false">
      <c r="B832" s="198"/>
      <c r="D832" s="178" t="s">
        <v>133</v>
      </c>
      <c r="E832" s="199"/>
      <c r="F832" s="200" t="s">
        <v>234</v>
      </c>
      <c r="H832" s="201" t="n">
        <v>107.997</v>
      </c>
      <c r="L832" s="198"/>
      <c r="M832" s="202"/>
      <c r="N832" s="203"/>
      <c r="O832" s="203"/>
      <c r="P832" s="203"/>
      <c r="Q832" s="203"/>
      <c r="R832" s="203"/>
      <c r="S832" s="203"/>
      <c r="T832" s="204"/>
      <c r="AT832" s="199" t="s">
        <v>133</v>
      </c>
      <c r="AU832" s="199" t="s">
        <v>82</v>
      </c>
      <c r="AV832" s="197" t="s">
        <v>131</v>
      </c>
      <c r="AW832" s="197" t="s">
        <v>29</v>
      </c>
      <c r="AX832" s="197" t="s">
        <v>80</v>
      </c>
      <c r="AY832" s="199" t="s">
        <v>124</v>
      </c>
    </row>
    <row r="833" s="22" customFormat="true" ht="21.75" hidden="false" customHeight="true" outlineLevel="0" collapsed="false">
      <c r="A833" s="17"/>
      <c r="B833" s="162"/>
      <c r="C833" s="163" t="s">
        <v>975</v>
      </c>
      <c r="D833" s="163" t="s">
        <v>127</v>
      </c>
      <c r="E833" s="164" t="s">
        <v>976</v>
      </c>
      <c r="F833" s="165" t="s">
        <v>977</v>
      </c>
      <c r="G833" s="166" t="s">
        <v>130</v>
      </c>
      <c r="H833" s="167" t="n">
        <v>1.018</v>
      </c>
      <c r="I833" s="168"/>
      <c r="J833" s="168" t="n">
        <f aca="false">ROUND(I833*H833,2)</f>
        <v>0</v>
      </c>
      <c r="K833" s="169"/>
      <c r="L833" s="18"/>
      <c r="M833" s="170"/>
      <c r="N833" s="171" t="s">
        <v>37</v>
      </c>
      <c r="O833" s="172" t="n">
        <v>2.58</v>
      </c>
      <c r="P833" s="172" t="n">
        <f aca="false">O833*H833</f>
        <v>2.62644</v>
      </c>
      <c r="Q833" s="172" t="n">
        <v>2.45329</v>
      </c>
      <c r="R833" s="172" t="n">
        <f aca="false">Q833*H833</f>
        <v>2.49744922</v>
      </c>
      <c r="S833" s="172" t="n">
        <v>0</v>
      </c>
      <c r="T833" s="173" t="n">
        <f aca="false">S833*H833</f>
        <v>0</v>
      </c>
      <c r="U833" s="17"/>
      <c r="V833" s="17"/>
      <c r="W833" s="17"/>
      <c r="X833" s="17"/>
      <c r="Y833" s="17"/>
      <c r="Z833" s="17"/>
      <c r="AA833" s="17"/>
      <c r="AB833" s="17"/>
      <c r="AC833" s="17"/>
      <c r="AD833" s="17"/>
      <c r="AE833" s="17"/>
      <c r="AR833" s="174" t="s">
        <v>131</v>
      </c>
      <c r="AT833" s="174" t="s">
        <v>127</v>
      </c>
      <c r="AU833" s="174" t="s">
        <v>82</v>
      </c>
      <c r="AY833" s="3" t="s">
        <v>124</v>
      </c>
      <c r="BE833" s="175" t="n">
        <f aca="false">IF(N833="základní",J833,0)</f>
        <v>0</v>
      </c>
      <c r="BF833" s="175" t="n">
        <f aca="false">IF(N833="snížená",J833,0)</f>
        <v>0</v>
      </c>
      <c r="BG833" s="175" t="n">
        <f aca="false">IF(N833="zákl. přenesená",J833,0)</f>
        <v>0</v>
      </c>
      <c r="BH833" s="175" t="n">
        <f aca="false">IF(N833="sníž. přenesená",J833,0)</f>
        <v>0</v>
      </c>
      <c r="BI833" s="175" t="n">
        <f aca="false">IF(N833="nulová",J833,0)</f>
        <v>0</v>
      </c>
      <c r="BJ833" s="3" t="s">
        <v>80</v>
      </c>
      <c r="BK833" s="175" t="n">
        <f aca="false">ROUND(I833*H833,2)</f>
        <v>0</v>
      </c>
      <c r="BL833" s="3" t="s">
        <v>131</v>
      </c>
      <c r="BM833" s="174" t="s">
        <v>978</v>
      </c>
    </row>
    <row r="834" s="184" customFormat="true" ht="12.8" hidden="false" customHeight="false" outlineLevel="0" collapsed="false">
      <c r="B834" s="185"/>
      <c r="D834" s="178" t="s">
        <v>133</v>
      </c>
      <c r="E834" s="186"/>
      <c r="F834" s="187" t="s">
        <v>979</v>
      </c>
      <c r="H834" s="188" t="n">
        <v>1.018</v>
      </c>
      <c r="L834" s="185"/>
      <c r="M834" s="189"/>
      <c r="N834" s="190"/>
      <c r="O834" s="190"/>
      <c r="P834" s="190"/>
      <c r="Q834" s="190"/>
      <c r="R834" s="190"/>
      <c r="S834" s="190"/>
      <c r="T834" s="191"/>
      <c r="AT834" s="186" t="s">
        <v>133</v>
      </c>
      <c r="AU834" s="186" t="s">
        <v>82</v>
      </c>
      <c r="AV834" s="184" t="s">
        <v>82</v>
      </c>
      <c r="AW834" s="184" t="s">
        <v>29</v>
      </c>
      <c r="AX834" s="184" t="s">
        <v>80</v>
      </c>
      <c r="AY834" s="186" t="s">
        <v>124</v>
      </c>
    </row>
    <row r="835" s="22" customFormat="true" ht="21.75" hidden="false" customHeight="true" outlineLevel="0" collapsed="false">
      <c r="A835" s="17"/>
      <c r="B835" s="162"/>
      <c r="C835" s="163" t="s">
        <v>980</v>
      </c>
      <c r="D835" s="163" t="s">
        <v>127</v>
      </c>
      <c r="E835" s="164" t="s">
        <v>981</v>
      </c>
      <c r="F835" s="165" t="s">
        <v>982</v>
      </c>
      <c r="G835" s="166" t="s">
        <v>130</v>
      </c>
      <c r="H835" s="167" t="n">
        <v>0.166</v>
      </c>
      <c r="I835" s="168"/>
      <c r="J835" s="168" t="n">
        <f aca="false">ROUND(I835*H835,2)</f>
        <v>0</v>
      </c>
      <c r="K835" s="169"/>
      <c r="L835" s="18"/>
      <c r="M835" s="170"/>
      <c r="N835" s="171" t="s">
        <v>37</v>
      </c>
      <c r="O835" s="172" t="n">
        <v>3.213</v>
      </c>
      <c r="P835" s="172" t="n">
        <f aca="false">O835*H835</f>
        <v>0.533358</v>
      </c>
      <c r="Q835" s="172" t="n">
        <v>2.25634</v>
      </c>
      <c r="R835" s="172" t="n">
        <f aca="false">Q835*H835</f>
        <v>0.37455244</v>
      </c>
      <c r="S835" s="172" t="n">
        <v>0</v>
      </c>
      <c r="T835" s="173" t="n">
        <f aca="false">S835*H835</f>
        <v>0</v>
      </c>
      <c r="U835" s="17"/>
      <c r="V835" s="17"/>
      <c r="W835" s="17"/>
      <c r="X835" s="17"/>
      <c r="Y835" s="17"/>
      <c r="Z835" s="17"/>
      <c r="AA835" s="17"/>
      <c r="AB835" s="17"/>
      <c r="AC835" s="17"/>
      <c r="AD835" s="17"/>
      <c r="AE835" s="17"/>
      <c r="AR835" s="174" t="s">
        <v>131</v>
      </c>
      <c r="AT835" s="174" t="s">
        <v>127</v>
      </c>
      <c r="AU835" s="174" t="s">
        <v>82</v>
      </c>
      <c r="AY835" s="3" t="s">
        <v>124</v>
      </c>
      <c r="BE835" s="175" t="n">
        <f aca="false">IF(N835="základní",J835,0)</f>
        <v>0</v>
      </c>
      <c r="BF835" s="175" t="n">
        <f aca="false">IF(N835="snížená",J835,0)</f>
        <v>0</v>
      </c>
      <c r="BG835" s="175" t="n">
        <f aca="false">IF(N835="zákl. přenesená",J835,0)</f>
        <v>0</v>
      </c>
      <c r="BH835" s="175" t="n">
        <f aca="false">IF(N835="sníž. přenesená",J835,0)</f>
        <v>0</v>
      </c>
      <c r="BI835" s="175" t="n">
        <f aca="false">IF(N835="nulová",J835,0)</f>
        <v>0</v>
      </c>
      <c r="BJ835" s="3" t="s">
        <v>80</v>
      </c>
      <c r="BK835" s="175" t="n">
        <f aca="false">ROUND(I835*H835,2)</f>
        <v>0</v>
      </c>
      <c r="BL835" s="3" t="s">
        <v>131</v>
      </c>
      <c r="BM835" s="174" t="s">
        <v>983</v>
      </c>
    </row>
    <row r="836" s="184" customFormat="true" ht="12.8" hidden="false" customHeight="false" outlineLevel="0" collapsed="false">
      <c r="B836" s="185"/>
      <c r="D836" s="178" t="s">
        <v>133</v>
      </c>
      <c r="E836" s="186"/>
      <c r="F836" s="187" t="s">
        <v>984</v>
      </c>
      <c r="H836" s="188" t="n">
        <v>0.166</v>
      </c>
      <c r="L836" s="185"/>
      <c r="M836" s="189"/>
      <c r="N836" s="190"/>
      <c r="O836" s="190"/>
      <c r="P836" s="190"/>
      <c r="Q836" s="190"/>
      <c r="R836" s="190"/>
      <c r="S836" s="190"/>
      <c r="T836" s="191"/>
      <c r="AT836" s="186" t="s">
        <v>133</v>
      </c>
      <c r="AU836" s="186" t="s">
        <v>82</v>
      </c>
      <c r="AV836" s="184" t="s">
        <v>82</v>
      </c>
      <c r="AW836" s="184" t="s">
        <v>29</v>
      </c>
      <c r="AX836" s="184" t="s">
        <v>80</v>
      </c>
      <c r="AY836" s="186" t="s">
        <v>124</v>
      </c>
    </row>
    <row r="837" s="22" customFormat="true" ht="16.5" hidden="false" customHeight="true" outlineLevel="0" collapsed="false">
      <c r="A837" s="17"/>
      <c r="B837" s="162"/>
      <c r="C837" s="163" t="s">
        <v>985</v>
      </c>
      <c r="D837" s="163" t="s">
        <v>127</v>
      </c>
      <c r="E837" s="164" t="s">
        <v>986</v>
      </c>
      <c r="F837" s="165" t="s">
        <v>987</v>
      </c>
      <c r="G837" s="166" t="s">
        <v>130</v>
      </c>
      <c r="H837" s="167" t="n">
        <v>0.166</v>
      </c>
      <c r="I837" s="168"/>
      <c r="J837" s="168" t="n">
        <f aca="false">ROUND(I837*H837,2)</f>
        <v>0</v>
      </c>
      <c r="K837" s="169"/>
      <c r="L837" s="18"/>
      <c r="M837" s="170"/>
      <c r="N837" s="171" t="s">
        <v>37</v>
      </c>
      <c r="O837" s="172" t="n">
        <v>0.625</v>
      </c>
      <c r="P837" s="172" t="n">
        <f aca="false">O837*H837</f>
        <v>0.10375</v>
      </c>
      <c r="Q837" s="172" t="n">
        <v>0</v>
      </c>
      <c r="R837" s="172" t="n">
        <f aca="false">Q837*H837</f>
        <v>0</v>
      </c>
      <c r="S837" s="172" t="n">
        <v>0</v>
      </c>
      <c r="T837" s="173" t="n">
        <f aca="false">S837*H837</f>
        <v>0</v>
      </c>
      <c r="U837" s="17"/>
      <c r="V837" s="17"/>
      <c r="W837" s="17"/>
      <c r="X837" s="17"/>
      <c r="Y837" s="17"/>
      <c r="Z837" s="17"/>
      <c r="AA837" s="17"/>
      <c r="AB837" s="17"/>
      <c r="AC837" s="17"/>
      <c r="AD837" s="17"/>
      <c r="AE837" s="17"/>
      <c r="AR837" s="174" t="s">
        <v>131</v>
      </c>
      <c r="AT837" s="174" t="s">
        <v>127</v>
      </c>
      <c r="AU837" s="174" t="s">
        <v>82</v>
      </c>
      <c r="AY837" s="3" t="s">
        <v>124</v>
      </c>
      <c r="BE837" s="175" t="n">
        <f aca="false">IF(N837="základní",J837,0)</f>
        <v>0</v>
      </c>
      <c r="BF837" s="175" t="n">
        <f aca="false">IF(N837="snížená",J837,0)</f>
        <v>0</v>
      </c>
      <c r="BG837" s="175" t="n">
        <f aca="false">IF(N837="zákl. přenesená",J837,0)</f>
        <v>0</v>
      </c>
      <c r="BH837" s="175" t="n">
        <f aca="false">IF(N837="sníž. přenesená",J837,0)</f>
        <v>0</v>
      </c>
      <c r="BI837" s="175" t="n">
        <f aca="false">IF(N837="nulová",J837,0)</f>
        <v>0</v>
      </c>
      <c r="BJ837" s="3" t="s">
        <v>80</v>
      </c>
      <c r="BK837" s="175" t="n">
        <f aca="false">ROUND(I837*H837,2)</f>
        <v>0</v>
      </c>
      <c r="BL837" s="3" t="s">
        <v>131</v>
      </c>
      <c r="BM837" s="174" t="s">
        <v>988</v>
      </c>
    </row>
    <row r="838" s="22" customFormat="true" ht="21.75" hidden="false" customHeight="true" outlineLevel="0" collapsed="false">
      <c r="A838" s="17"/>
      <c r="B838" s="162"/>
      <c r="C838" s="163" t="s">
        <v>989</v>
      </c>
      <c r="D838" s="163" t="s">
        <v>127</v>
      </c>
      <c r="E838" s="164" t="s">
        <v>990</v>
      </c>
      <c r="F838" s="165" t="s">
        <v>991</v>
      </c>
      <c r="G838" s="166" t="s">
        <v>130</v>
      </c>
      <c r="H838" s="167" t="n">
        <v>2.374</v>
      </c>
      <c r="I838" s="168"/>
      <c r="J838" s="168" t="n">
        <f aca="false">ROUND(I838*H838,2)</f>
        <v>0</v>
      </c>
      <c r="K838" s="169"/>
      <c r="L838" s="18"/>
      <c r="M838" s="170"/>
      <c r="N838" s="171" t="s">
        <v>37</v>
      </c>
      <c r="O838" s="172" t="n">
        <v>2.58</v>
      </c>
      <c r="P838" s="172" t="n">
        <f aca="false">O838*H838</f>
        <v>6.12492</v>
      </c>
      <c r="Q838" s="172" t="n">
        <v>2.25634</v>
      </c>
      <c r="R838" s="172" t="n">
        <f aca="false">Q838*H838</f>
        <v>5.35655116</v>
      </c>
      <c r="S838" s="172" t="n">
        <v>0</v>
      </c>
      <c r="T838" s="173" t="n">
        <f aca="false">S838*H838</f>
        <v>0</v>
      </c>
      <c r="U838" s="17"/>
      <c r="V838" s="17"/>
      <c r="W838" s="17"/>
      <c r="X838" s="17"/>
      <c r="Y838" s="17"/>
      <c r="Z838" s="17"/>
      <c r="AA838" s="17"/>
      <c r="AB838" s="17"/>
      <c r="AC838" s="17"/>
      <c r="AD838" s="17"/>
      <c r="AE838" s="17"/>
      <c r="AR838" s="174" t="s">
        <v>131</v>
      </c>
      <c r="AT838" s="174" t="s">
        <v>127</v>
      </c>
      <c r="AU838" s="174" t="s">
        <v>82</v>
      </c>
      <c r="AY838" s="3" t="s">
        <v>124</v>
      </c>
      <c r="BE838" s="175" t="n">
        <f aca="false">IF(N838="základní",J838,0)</f>
        <v>0</v>
      </c>
      <c r="BF838" s="175" t="n">
        <f aca="false">IF(N838="snížená",J838,0)</f>
        <v>0</v>
      </c>
      <c r="BG838" s="175" t="n">
        <f aca="false">IF(N838="zákl. přenesená",J838,0)</f>
        <v>0</v>
      </c>
      <c r="BH838" s="175" t="n">
        <f aca="false">IF(N838="sníž. přenesená",J838,0)</f>
        <v>0</v>
      </c>
      <c r="BI838" s="175" t="n">
        <f aca="false">IF(N838="nulová",J838,0)</f>
        <v>0</v>
      </c>
      <c r="BJ838" s="3" t="s">
        <v>80</v>
      </c>
      <c r="BK838" s="175" t="n">
        <f aca="false">ROUND(I838*H838,2)</f>
        <v>0</v>
      </c>
      <c r="BL838" s="3" t="s">
        <v>131</v>
      </c>
      <c r="BM838" s="174" t="s">
        <v>992</v>
      </c>
    </row>
    <row r="839" s="184" customFormat="true" ht="12.8" hidden="false" customHeight="false" outlineLevel="0" collapsed="false">
      <c r="B839" s="185"/>
      <c r="D839" s="178" t="s">
        <v>133</v>
      </c>
      <c r="E839" s="186"/>
      <c r="F839" s="187" t="s">
        <v>993</v>
      </c>
      <c r="H839" s="188" t="n">
        <v>2.374</v>
      </c>
      <c r="L839" s="185"/>
      <c r="M839" s="189"/>
      <c r="N839" s="190"/>
      <c r="O839" s="190"/>
      <c r="P839" s="190"/>
      <c r="Q839" s="190"/>
      <c r="R839" s="190"/>
      <c r="S839" s="190"/>
      <c r="T839" s="191"/>
      <c r="AT839" s="186" t="s">
        <v>133</v>
      </c>
      <c r="AU839" s="186" t="s">
        <v>82</v>
      </c>
      <c r="AV839" s="184" t="s">
        <v>82</v>
      </c>
      <c r="AW839" s="184" t="s">
        <v>29</v>
      </c>
      <c r="AX839" s="184" t="s">
        <v>80</v>
      </c>
      <c r="AY839" s="186" t="s">
        <v>124</v>
      </c>
    </row>
    <row r="840" s="22" customFormat="true" ht="21.75" hidden="false" customHeight="true" outlineLevel="0" collapsed="false">
      <c r="A840" s="17"/>
      <c r="B840" s="162"/>
      <c r="C840" s="163" t="s">
        <v>994</v>
      </c>
      <c r="D840" s="163" t="s">
        <v>127</v>
      </c>
      <c r="E840" s="164" t="s">
        <v>995</v>
      </c>
      <c r="F840" s="165" t="s">
        <v>996</v>
      </c>
      <c r="G840" s="166" t="s">
        <v>130</v>
      </c>
      <c r="H840" s="167" t="n">
        <v>3.392</v>
      </c>
      <c r="I840" s="168"/>
      <c r="J840" s="168" t="n">
        <f aca="false">ROUND(I840*H840,2)</f>
        <v>0</v>
      </c>
      <c r="K840" s="169"/>
      <c r="L840" s="18"/>
      <c r="M840" s="170"/>
      <c r="N840" s="171" t="s">
        <v>37</v>
      </c>
      <c r="O840" s="172" t="n">
        <v>1.35</v>
      </c>
      <c r="P840" s="172" t="n">
        <f aca="false">O840*H840</f>
        <v>4.5792</v>
      </c>
      <c r="Q840" s="172" t="n">
        <v>0</v>
      </c>
      <c r="R840" s="172" t="n">
        <f aca="false">Q840*H840</f>
        <v>0</v>
      </c>
      <c r="S840" s="172" t="n">
        <v>0</v>
      </c>
      <c r="T840" s="173" t="n">
        <f aca="false">S840*H840</f>
        <v>0</v>
      </c>
      <c r="U840" s="17"/>
      <c r="V840" s="17"/>
      <c r="W840" s="17"/>
      <c r="X840" s="17"/>
      <c r="Y840" s="17"/>
      <c r="Z840" s="17"/>
      <c r="AA840" s="17"/>
      <c r="AB840" s="17"/>
      <c r="AC840" s="17"/>
      <c r="AD840" s="17"/>
      <c r="AE840" s="17"/>
      <c r="AR840" s="174" t="s">
        <v>131</v>
      </c>
      <c r="AT840" s="174" t="s">
        <v>127</v>
      </c>
      <c r="AU840" s="174" t="s">
        <v>82</v>
      </c>
      <c r="AY840" s="3" t="s">
        <v>124</v>
      </c>
      <c r="BE840" s="175" t="n">
        <f aca="false">IF(N840="základní",J840,0)</f>
        <v>0</v>
      </c>
      <c r="BF840" s="175" t="n">
        <f aca="false">IF(N840="snížená",J840,0)</f>
        <v>0</v>
      </c>
      <c r="BG840" s="175" t="n">
        <f aca="false">IF(N840="zákl. přenesená",J840,0)</f>
        <v>0</v>
      </c>
      <c r="BH840" s="175" t="n">
        <f aca="false">IF(N840="sníž. přenesená",J840,0)</f>
        <v>0</v>
      </c>
      <c r="BI840" s="175" t="n">
        <f aca="false">IF(N840="nulová",J840,0)</f>
        <v>0</v>
      </c>
      <c r="BJ840" s="3" t="s">
        <v>80</v>
      </c>
      <c r="BK840" s="175" t="n">
        <f aca="false">ROUND(I840*H840,2)</f>
        <v>0</v>
      </c>
      <c r="BL840" s="3" t="s">
        <v>131</v>
      </c>
      <c r="BM840" s="174" t="s">
        <v>997</v>
      </c>
    </row>
    <row r="841" s="184" customFormat="true" ht="12.8" hidden="false" customHeight="false" outlineLevel="0" collapsed="false">
      <c r="B841" s="185"/>
      <c r="D841" s="178" t="s">
        <v>133</v>
      </c>
      <c r="E841" s="186"/>
      <c r="F841" s="187" t="s">
        <v>993</v>
      </c>
      <c r="H841" s="188" t="n">
        <v>2.374</v>
      </c>
      <c r="L841" s="185"/>
      <c r="M841" s="189"/>
      <c r="N841" s="190"/>
      <c r="O841" s="190"/>
      <c r="P841" s="190"/>
      <c r="Q841" s="190"/>
      <c r="R841" s="190"/>
      <c r="S841" s="190"/>
      <c r="T841" s="191"/>
      <c r="AT841" s="186" t="s">
        <v>133</v>
      </c>
      <c r="AU841" s="186" t="s">
        <v>82</v>
      </c>
      <c r="AV841" s="184" t="s">
        <v>82</v>
      </c>
      <c r="AW841" s="184" t="s">
        <v>29</v>
      </c>
      <c r="AX841" s="184" t="s">
        <v>72</v>
      </c>
      <c r="AY841" s="186" t="s">
        <v>124</v>
      </c>
    </row>
    <row r="842" s="184" customFormat="true" ht="12.8" hidden="false" customHeight="false" outlineLevel="0" collapsed="false">
      <c r="B842" s="185"/>
      <c r="D842" s="178" t="s">
        <v>133</v>
      </c>
      <c r="E842" s="186"/>
      <c r="F842" s="187" t="s">
        <v>979</v>
      </c>
      <c r="H842" s="188" t="n">
        <v>1.018</v>
      </c>
      <c r="L842" s="185"/>
      <c r="M842" s="189"/>
      <c r="N842" s="190"/>
      <c r="O842" s="190"/>
      <c r="P842" s="190"/>
      <c r="Q842" s="190"/>
      <c r="R842" s="190"/>
      <c r="S842" s="190"/>
      <c r="T842" s="191"/>
      <c r="AT842" s="186" t="s">
        <v>133</v>
      </c>
      <c r="AU842" s="186" t="s">
        <v>82</v>
      </c>
      <c r="AV842" s="184" t="s">
        <v>82</v>
      </c>
      <c r="AW842" s="184" t="s">
        <v>29</v>
      </c>
      <c r="AX842" s="184" t="s">
        <v>72</v>
      </c>
      <c r="AY842" s="186" t="s">
        <v>124</v>
      </c>
    </row>
    <row r="843" s="197" customFormat="true" ht="12.8" hidden="false" customHeight="false" outlineLevel="0" collapsed="false">
      <c r="B843" s="198"/>
      <c r="D843" s="178" t="s">
        <v>133</v>
      </c>
      <c r="E843" s="199"/>
      <c r="F843" s="200" t="s">
        <v>234</v>
      </c>
      <c r="H843" s="201" t="n">
        <v>3.392</v>
      </c>
      <c r="L843" s="198"/>
      <c r="M843" s="202"/>
      <c r="N843" s="203"/>
      <c r="O843" s="203"/>
      <c r="P843" s="203"/>
      <c r="Q843" s="203"/>
      <c r="R843" s="203"/>
      <c r="S843" s="203"/>
      <c r="T843" s="204"/>
      <c r="AT843" s="199" t="s">
        <v>133</v>
      </c>
      <c r="AU843" s="199" t="s">
        <v>82</v>
      </c>
      <c r="AV843" s="197" t="s">
        <v>131</v>
      </c>
      <c r="AW843" s="197" t="s">
        <v>29</v>
      </c>
      <c r="AX843" s="197" t="s">
        <v>80</v>
      </c>
      <c r="AY843" s="199" t="s">
        <v>124</v>
      </c>
    </row>
    <row r="844" s="22" customFormat="true" ht="21.75" hidden="false" customHeight="true" outlineLevel="0" collapsed="false">
      <c r="A844" s="17"/>
      <c r="B844" s="162"/>
      <c r="C844" s="163" t="s">
        <v>998</v>
      </c>
      <c r="D844" s="163" t="s">
        <v>127</v>
      </c>
      <c r="E844" s="164" t="s">
        <v>999</v>
      </c>
      <c r="F844" s="165" t="s">
        <v>1000</v>
      </c>
      <c r="G844" s="166" t="s">
        <v>130</v>
      </c>
      <c r="H844" s="167" t="n">
        <v>2.374</v>
      </c>
      <c r="I844" s="168"/>
      <c r="J844" s="168" t="n">
        <f aca="false">ROUND(I844*H844,2)</f>
        <v>0</v>
      </c>
      <c r="K844" s="169"/>
      <c r="L844" s="18"/>
      <c r="M844" s="170"/>
      <c r="N844" s="171" t="s">
        <v>37</v>
      </c>
      <c r="O844" s="172" t="n">
        <v>0.41</v>
      </c>
      <c r="P844" s="172" t="n">
        <f aca="false">O844*H844</f>
        <v>0.97334</v>
      </c>
      <c r="Q844" s="172" t="n">
        <v>0</v>
      </c>
      <c r="R844" s="172" t="n">
        <f aca="false">Q844*H844</f>
        <v>0</v>
      </c>
      <c r="S844" s="172" t="n">
        <v>0</v>
      </c>
      <c r="T844" s="173" t="n">
        <f aca="false">S844*H844</f>
        <v>0</v>
      </c>
      <c r="U844" s="17"/>
      <c r="V844" s="17"/>
      <c r="W844" s="17"/>
      <c r="X844" s="17"/>
      <c r="Y844" s="17"/>
      <c r="Z844" s="17"/>
      <c r="AA844" s="17"/>
      <c r="AB844" s="17"/>
      <c r="AC844" s="17"/>
      <c r="AD844" s="17"/>
      <c r="AE844" s="17"/>
      <c r="AR844" s="174" t="s">
        <v>131</v>
      </c>
      <c r="AT844" s="174" t="s">
        <v>127</v>
      </c>
      <c r="AU844" s="174" t="s">
        <v>82</v>
      </c>
      <c r="AY844" s="3" t="s">
        <v>124</v>
      </c>
      <c r="BE844" s="175" t="n">
        <f aca="false">IF(N844="základní",J844,0)</f>
        <v>0</v>
      </c>
      <c r="BF844" s="175" t="n">
        <f aca="false">IF(N844="snížená",J844,0)</f>
        <v>0</v>
      </c>
      <c r="BG844" s="175" t="n">
        <f aca="false">IF(N844="zákl. přenesená",J844,0)</f>
        <v>0</v>
      </c>
      <c r="BH844" s="175" t="n">
        <f aca="false">IF(N844="sníž. přenesená",J844,0)</f>
        <v>0</v>
      </c>
      <c r="BI844" s="175" t="n">
        <f aca="false">IF(N844="nulová",J844,0)</f>
        <v>0</v>
      </c>
      <c r="BJ844" s="3" t="s">
        <v>80</v>
      </c>
      <c r="BK844" s="175" t="n">
        <f aca="false">ROUND(I844*H844,2)</f>
        <v>0</v>
      </c>
      <c r="BL844" s="3" t="s">
        <v>131</v>
      </c>
      <c r="BM844" s="174" t="s">
        <v>1001</v>
      </c>
    </row>
    <row r="845" s="184" customFormat="true" ht="12.8" hidden="false" customHeight="false" outlineLevel="0" collapsed="false">
      <c r="B845" s="185"/>
      <c r="D845" s="178" t="s">
        <v>133</v>
      </c>
      <c r="E845" s="186"/>
      <c r="F845" s="187" t="s">
        <v>993</v>
      </c>
      <c r="H845" s="188" t="n">
        <v>2.374</v>
      </c>
      <c r="L845" s="185"/>
      <c r="M845" s="189"/>
      <c r="N845" s="190"/>
      <c r="O845" s="190"/>
      <c r="P845" s="190"/>
      <c r="Q845" s="190"/>
      <c r="R845" s="190"/>
      <c r="S845" s="190"/>
      <c r="T845" s="191"/>
      <c r="AT845" s="186" t="s">
        <v>133</v>
      </c>
      <c r="AU845" s="186" t="s">
        <v>82</v>
      </c>
      <c r="AV845" s="184" t="s">
        <v>82</v>
      </c>
      <c r="AW845" s="184" t="s">
        <v>29</v>
      </c>
      <c r="AX845" s="184" t="s">
        <v>80</v>
      </c>
      <c r="AY845" s="186" t="s">
        <v>124</v>
      </c>
    </row>
    <row r="846" s="22" customFormat="true" ht="16.5" hidden="false" customHeight="true" outlineLevel="0" collapsed="false">
      <c r="A846" s="17"/>
      <c r="B846" s="162"/>
      <c r="C846" s="163" t="s">
        <v>1002</v>
      </c>
      <c r="D846" s="163" t="s">
        <v>127</v>
      </c>
      <c r="E846" s="164" t="s">
        <v>1003</v>
      </c>
      <c r="F846" s="165" t="s">
        <v>1004</v>
      </c>
      <c r="G846" s="166" t="s">
        <v>140</v>
      </c>
      <c r="H846" s="167" t="n">
        <v>0.109</v>
      </c>
      <c r="I846" s="168"/>
      <c r="J846" s="168" t="n">
        <f aca="false">ROUND(I846*H846,2)</f>
        <v>0</v>
      </c>
      <c r="K846" s="169"/>
      <c r="L846" s="18"/>
      <c r="M846" s="170"/>
      <c r="N846" s="171" t="s">
        <v>37</v>
      </c>
      <c r="O846" s="172" t="n">
        <v>15.231</v>
      </c>
      <c r="P846" s="172" t="n">
        <f aca="false">O846*H846</f>
        <v>1.660179</v>
      </c>
      <c r="Q846" s="172" t="n">
        <v>1.06277</v>
      </c>
      <c r="R846" s="172" t="n">
        <f aca="false">Q846*H846</f>
        <v>0.11584193</v>
      </c>
      <c r="S846" s="172" t="n">
        <v>0</v>
      </c>
      <c r="T846" s="173" t="n">
        <f aca="false">S846*H846</f>
        <v>0</v>
      </c>
      <c r="U846" s="17"/>
      <c r="V846" s="17"/>
      <c r="W846" s="17"/>
      <c r="X846" s="17"/>
      <c r="Y846" s="17"/>
      <c r="Z846" s="17"/>
      <c r="AA846" s="17"/>
      <c r="AB846" s="17"/>
      <c r="AC846" s="17"/>
      <c r="AD846" s="17"/>
      <c r="AE846" s="17"/>
      <c r="AR846" s="174" t="s">
        <v>131</v>
      </c>
      <c r="AT846" s="174" t="s">
        <v>127</v>
      </c>
      <c r="AU846" s="174" t="s">
        <v>82</v>
      </c>
      <c r="AY846" s="3" t="s">
        <v>124</v>
      </c>
      <c r="BE846" s="175" t="n">
        <f aca="false">IF(N846="základní",J846,0)</f>
        <v>0</v>
      </c>
      <c r="BF846" s="175" t="n">
        <f aca="false">IF(N846="snížená",J846,0)</f>
        <v>0</v>
      </c>
      <c r="BG846" s="175" t="n">
        <f aca="false">IF(N846="zákl. přenesená",J846,0)</f>
        <v>0</v>
      </c>
      <c r="BH846" s="175" t="n">
        <f aca="false">IF(N846="sníž. přenesená",J846,0)</f>
        <v>0</v>
      </c>
      <c r="BI846" s="175" t="n">
        <f aca="false">IF(N846="nulová",J846,0)</f>
        <v>0</v>
      </c>
      <c r="BJ846" s="3" t="s">
        <v>80</v>
      </c>
      <c r="BK846" s="175" t="n">
        <f aca="false">ROUND(I846*H846,2)</f>
        <v>0</v>
      </c>
      <c r="BL846" s="3" t="s">
        <v>131</v>
      </c>
      <c r="BM846" s="174" t="s">
        <v>1005</v>
      </c>
    </row>
    <row r="847" s="184" customFormat="true" ht="12.8" hidden="false" customHeight="false" outlineLevel="0" collapsed="false">
      <c r="B847" s="185"/>
      <c r="D847" s="178" t="s">
        <v>133</v>
      </c>
      <c r="E847" s="186"/>
      <c r="F847" s="187" t="s">
        <v>1006</v>
      </c>
      <c r="H847" s="188" t="n">
        <v>0.109</v>
      </c>
      <c r="L847" s="185"/>
      <c r="M847" s="189"/>
      <c r="N847" s="190"/>
      <c r="O847" s="190"/>
      <c r="P847" s="190"/>
      <c r="Q847" s="190"/>
      <c r="R847" s="190"/>
      <c r="S847" s="190"/>
      <c r="T847" s="191"/>
      <c r="AT847" s="186" t="s">
        <v>133</v>
      </c>
      <c r="AU847" s="186" t="s">
        <v>82</v>
      </c>
      <c r="AV847" s="184" t="s">
        <v>82</v>
      </c>
      <c r="AW847" s="184" t="s">
        <v>29</v>
      </c>
      <c r="AX847" s="184" t="s">
        <v>80</v>
      </c>
      <c r="AY847" s="186" t="s">
        <v>124</v>
      </c>
    </row>
    <row r="848" s="22" customFormat="true" ht="16.5" hidden="false" customHeight="true" outlineLevel="0" collapsed="false">
      <c r="A848" s="17"/>
      <c r="B848" s="162"/>
      <c r="C848" s="163" t="s">
        <v>1007</v>
      </c>
      <c r="D848" s="163" t="s">
        <v>127</v>
      </c>
      <c r="E848" s="164" t="s">
        <v>1008</v>
      </c>
      <c r="F848" s="165" t="s">
        <v>1009</v>
      </c>
      <c r="G848" s="166" t="s">
        <v>256</v>
      </c>
      <c r="H848" s="167" t="n">
        <v>450.1</v>
      </c>
      <c r="I848" s="168"/>
      <c r="J848" s="168" t="n">
        <f aca="false">ROUND(I848*H848,2)</f>
        <v>0</v>
      </c>
      <c r="K848" s="169"/>
      <c r="L848" s="18"/>
      <c r="M848" s="170"/>
      <c r="N848" s="171" t="s">
        <v>37</v>
      </c>
      <c r="O848" s="172" t="n">
        <v>0.305</v>
      </c>
      <c r="P848" s="172" t="n">
        <f aca="false">O848*H848</f>
        <v>137.2805</v>
      </c>
      <c r="Q848" s="172" t="n">
        <v>0.102</v>
      </c>
      <c r="R848" s="172" t="n">
        <f aca="false">Q848*H848</f>
        <v>45.9102</v>
      </c>
      <c r="S848" s="172" t="n">
        <v>0</v>
      </c>
      <c r="T848" s="173" t="n">
        <f aca="false">S848*H848</f>
        <v>0</v>
      </c>
      <c r="U848" s="17"/>
      <c r="V848" s="17"/>
      <c r="W848" s="17"/>
      <c r="X848" s="17"/>
      <c r="Y848" s="17"/>
      <c r="Z848" s="17"/>
      <c r="AA848" s="17"/>
      <c r="AB848" s="17"/>
      <c r="AC848" s="17"/>
      <c r="AD848" s="17"/>
      <c r="AE848" s="17"/>
      <c r="AR848" s="174" t="s">
        <v>131</v>
      </c>
      <c r="AT848" s="174" t="s">
        <v>127</v>
      </c>
      <c r="AU848" s="174" t="s">
        <v>82</v>
      </c>
      <c r="AY848" s="3" t="s">
        <v>124</v>
      </c>
      <c r="BE848" s="175" t="n">
        <f aca="false">IF(N848="základní",J848,0)</f>
        <v>0</v>
      </c>
      <c r="BF848" s="175" t="n">
        <f aca="false">IF(N848="snížená",J848,0)</f>
        <v>0</v>
      </c>
      <c r="BG848" s="175" t="n">
        <f aca="false">IF(N848="zákl. přenesená",J848,0)</f>
        <v>0</v>
      </c>
      <c r="BH848" s="175" t="n">
        <f aca="false">IF(N848="sníž. přenesená",J848,0)</f>
        <v>0</v>
      </c>
      <c r="BI848" s="175" t="n">
        <f aca="false">IF(N848="nulová",J848,0)</f>
        <v>0</v>
      </c>
      <c r="BJ848" s="3" t="s">
        <v>80</v>
      </c>
      <c r="BK848" s="175" t="n">
        <f aca="false">ROUND(I848*H848,2)</f>
        <v>0</v>
      </c>
      <c r="BL848" s="3" t="s">
        <v>131</v>
      </c>
      <c r="BM848" s="174" t="s">
        <v>1010</v>
      </c>
    </row>
    <row r="849" s="184" customFormat="true" ht="12.8" hidden="false" customHeight="false" outlineLevel="0" collapsed="false">
      <c r="B849" s="185"/>
      <c r="D849" s="178" t="s">
        <v>133</v>
      </c>
      <c r="E849" s="186"/>
      <c r="F849" s="187" t="s">
        <v>158</v>
      </c>
      <c r="H849" s="188" t="n">
        <v>74.43</v>
      </c>
      <c r="L849" s="185"/>
      <c r="M849" s="189"/>
      <c r="N849" s="190"/>
      <c r="O849" s="190"/>
      <c r="P849" s="190"/>
      <c r="Q849" s="190"/>
      <c r="R849" s="190"/>
      <c r="S849" s="190"/>
      <c r="T849" s="191"/>
      <c r="AT849" s="186" t="s">
        <v>133</v>
      </c>
      <c r="AU849" s="186" t="s">
        <v>82</v>
      </c>
      <c r="AV849" s="184" t="s">
        <v>82</v>
      </c>
      <c r="AW849" s="184" t="s">
        <v>29</v>
      </c>
      <c r="AX849" s="184" t="s">
        <v>72</v>
      </c>
      <c r="AY849" s="186" t="s">
        <v>124</v>
      </c>
    </row>
    <row r="850" s="184" customFormat="true" ht="12.8" hidden="false" customHeight="false" outlineLevel="0" collapsed="false">
      <c r="B850" s="185"/>
      <c r="D850" s="178" t="s">
        <v>133</v>
      </c>
      <c r="E850" s="186"/>
      <c r="F850" s="187" t="s">
        <v>160</v>
      </c>
      <c r="H850" s="188" t="n">
        <v>88.5</v>
      </c>
      <c r="L850" s="185"/>
      <c r="M850" s="189"/>
      <c r="N850" s="190"/>
      <c r="O850" s="190"/>
      <c r="P850" s="190"/>
      <c r="Q850" s="190"/>
      <c r="R850" s="190"/>
      <c r="S850" s="190"/>
      <c r="T850" s="191"/>
      <c r="AT850" s="186" t="s">
        <v>133</v>
      </c>
      <c r="AU850" s="186" t="s">
        <v>82</v>
      </c>
      <c r="AV850" s="184" t="s">
        <v>82</v>
      </c>
      <c r="AW850" s="184" t="s">
        <v>29</v>
      </c>
      <c r="AX850" s="184" t="s">
        <v>72</v>
      </c>
      <c r="AY850" s="186" t="s">
        <v>124</v>
      </c>
    </row>
    <row r="851" s="184" customFormat="true" ht="12.8" hidden="false" customHeight="false" outlineLevel="0" collapsed="false">
      <c r="B851" s="185"/>
      <c r="D851" s="178" t="s">
        <v>133</v>
      </c>
      <c r="E851" s="186"/>
      <c r="F851" s="187" t="s">
        <v>162</v>
      </c>
      <c r="H851" s="188" t="n">
        <v>58.76</v>
      </c>
      <c r="L851" s="185"/>
      <c r="M851" s="189"/>
      <c r="N851" s="190"/>
      <c r="O851" s="190"/>
      <c r="P851" s="190"/>
      <c r="Q851" s="190"/>
      <c r="R851" s="190"/>
      <c r="S851" s="190"/>
      <c r="T851" s="191"/>
      <c r="AT851" s="186" t="s">
        <v>133</v>
      </c>
      <c r="AU851" s="186" t="s">
        <v>82</v>
      </c>
      <c r="AV851" s="184" t="s">
        <v>82</v>
      </c>
      <c r="AW851" s="184" t="s">
        <v>29</v>
      </c>
      <c r="AX851" s="184" t="s">
        <v>72</v>
      </c>
      <c r="AY851" s="186" t="s">
        <v>124</v>
      </c>
    </row>
    <row r="852" s="184" customFormat="true" ht="12.8" hidden="false" customHeight="false" outlineLevel="0" collapsed="false">
      <c r="B852" s="185"/>
      <c r="D852" s="178" t="s">
        <v>133</v>
      </c>
      <c r="E852" s="186"/>
      <c r="F852" s="187" t="s">
        <v>165</v>
      </c>
      <c r="H852" s="188" t="n">
        <v>46.31</v>
      </c>
      <c r="L852" s="185"/>
      <c r="M852" s="189"/>
      <c r="N852" s="190"/>
      <c r="O852" s="190"/>
      <c r="P852" s="190"/>
      <c r="Q852" s="190"/>
      <c r="R852" s="190"/>
      <c r="S852" s="190"/>
      <c r="T852" s="191"/>
      <c r="AT852" s="186" t="s">
        <v>133</v>
      </c>
      <c r="AU852" s="186" t="s">
        <v>82</v>
      </c>
      <c r="AV852" s="184" t="s">
        <v>82</v>
      </c>
      <c r="AW852" s="184" t="s">
        <v>29</v>
      </c>
      <c r="AX852" s="184" t="s">
        <v>72</v>
      </c>
      <c r="AY852" s="186" t="s">
        <v>124</v>
      </c>
    </row>
    <row r="853" s="184" customFormat="true" ht="12.8" hidden="false" customHeight="false" outlineLevel="0" collapsed="false">
      <c r="B853" s="185"/>
      <c r="D853" s="178" t="s">
        <v>133</v>
      </c>
      <c r="E853" s="186"/>
      <c r="F853" s="187" t="s">
        <v>167</v>
      </c>
      <c r="H853" s="188" t="n">
        <v>3.85</v>
      </c>
      <c r="L853" s="185"/>
      <c r="M853" s="189"/>
      <c r="N853" s="190"/>
      <c r="O853" s="190"/>
      <c r="P853" s="190"/>
      <c r="Q853" s="190"/>
      <c r="R853" s="190"/>
      <c r="S853" s="190"/>
      <c r="T853" s="191"/>
      <c r="AT853" s="186" t="s">
        <v>133</v>
      </c>
      <c r="AU853" s="186" t="s">
        <v>82</v>
      </c>
      <c r="AV853" s="184" t="s">
        <v>82</v>
      </c>
      <c r="AW853" s="184" t="s">
        <v>29</v>
      </c>
      <c r="AX853" s="184" t="s">
        <v>72</v>
      </c>
      <c r="AY853" s="186" t="s">
        <v>124</v>
      </c>
    </row>
    <row r="854" s="184" customFormat="true" ht="12.8" hidden="false" customHeight="false" outlineLevel="0" collapsed="false">
      <c r="B854" s="185"/>
      <c r="D854" s="178" t="s">
        <v>133</v>
      </c>
      <c r="E854" s="186"/>
      <c r="F854" s="187" t="s">
        <v>181</v>
      </c>
      <c r="H854" s="188" t="n">
        <v>39.86</v>
      </c>
      <c r="L854" s="185"/>
      <c r="M854" s="189"/>
      <c r="N854" s="190"/>
      <c r="O854" s="190"/>
      <c r="P854" s="190"/>
      <c r="Q854" s="190"/>
      <c r="R854" s="190"/>
      <c r="S854" s="190"/>
      <c r="T854" s="191"/>
      <c r="AT854" s="186" t="s">
        <v>133</v>
      </c>
      <c r="AU854" s="186" t="s">
        <v>82</v>
      </c>
      <c r="AV854" s="184" t="s">
        <v>82</v>
      </c>
      <c r="AW854" s="184" t="s">
        <v>29</v>
      </c>
      <c r="AX854" s="184" t="s">
        <v>72</v>
      </c>
      <c r="AY854" s="186" t="s">
        <v>124</v>
      </c>
    </row>
    <row r="855" s="184" customFormat="true" ht="12.8" hidden="false" customHeight="false" outlineLevel="0" collapsed="false">
      <c r="B855" s="185"/>
      <c r="D855" s="178" t="s">
        <v>133</v>
      </c>
      <c r="E855" s="186"/>
      <c r="F855" s="187" t="s">
        <v>183</v>
      </c>
      <c r="H855" s="188" t="n">
        <v>138.39</v>
      </c>
      <c r="L855" s="185"/>
      <c r="M855" s="189"/>
      <c r="N855" s="190"/>
      <c r="O855" s="190"/>
      <c r="P855" s="190"/>
      <c r="Q855" s="190"/>
      <c r="R855" s="190"/>
      <c r="S855" s="190"/>
      <c r="T855" s="191"/>
      <c r="AT855" s="186" t="s">
        <v>133</v>
      </c>
      <c r="AU855" s="186" t="s">
        <v>82</v>
      </c>
      <c r="AV855" s="184" t="s">
        <v>82</v>
      </c>
      <c r="AW855" s="184" t="s">
        <v>29</v>
      </c>
      <c r="AX855" s="184" t="s">
        <v>72</v>
      </c>
      <c r="AY855" s="186" t="s">
        <v>124</v>
      </c>
    </row>
    <row r="856" s="197" customFormat="true" ht="12.8" hidden="false" customHeight="false" outlineLevel="0" collapsed="false">
      <c r="B856" s="198"/>
      <c r="D856" s="178" t="s">
        <v>133</v>
      </c>
      <c r="E856" s="199"/>
      <c r="F856" s="200" t="s">
        <v>234</v>
      </c>
      <c r="H856" s="201" t="n">
        <v>450.1</v>
      </c>
      <c r="L856" s="198"/>
      <c r="M856" s="202"/>
      <c r="N856" s="203"/>
      <c r="O856" s="203"/>
      <c r="P856" s="203"/>
      <c r="Q856" s="203"/>
      <c r="R856" s="203"/>
      <c r="S856" s="203"/>
      <c r="T856" s="204"/>
      <c r="AT856" s="199" t="s">
        <v>133</v>
      </c>
      <c r="AU856" s="199" t="s">
        <v>82</v>
      </c>
      <c r="AV856" s="197" t="s">
        <v>131</v>
      </c>
      <c r="AW856" s="197" t="s">
        <v>29</v>
      </c>
      <c r="AX856" s="197" t="s">
        <v>80</v>
      </c>
      <c r="AY856" s="199" t="s">
        <v>124</v>
      </c>
    </row>
    <row r="857" s="22" customFormat="true" ht="21.75" hidden="false" customHeight="true" outlineLevel="0" collapsed="false">
      <c r="A857" s="17"/>
      <c r="B857" s="162"/>
      <c r="C857" s="163" t="s">
        <v>1011</v>
      </c>
      <c r="D857" s="163" t="s">
        <v>127</v>
      </c>
      <c r="E857" s="164" t="s">
        <v>1012</v>
      </c>
      <c r="F857" s="165" t="s">
        <v>1013</v>
      </c>
      <c r="G857" s="166" t="s">
        <v>256</v>
      </c>
      <c r="H857" s="167" t="n">
        <v>1014.32</v>
      </c>
      <c r="I857" s="168"/>
      <c r="J857" s="168" t="n">
        <f aca="false">ROUND(I857*H857,2)</f>
        <v>0</v>
      </c>
      <c r="K857" s="169"/>
      <c r="L857" s="18"/>
      <c r="M857" s="170"/>
      <c r="N857" s="171" t="s">
        <v>37</v>
      </c>
      <c r="O857" s="172" t="n">
        <v>0.017</v>
      </c>
      <c r="P857" s="172" t="n">
        <f aca="false">O857*H857</f>
        <v>17.24344</v>
      </c>
      <c r="Q857" s="172" t="n">
        <v>0.0102</v>
      </c>
      <c r="R857" s="172" t="n">
        <f aca="false">Q857*H857</f>
        <v>10.346064</v>
      </c>
      <c r="S857" s="172" t="n">
        <v>0</v>
      </c>
      <c r="T857" s="173" t="n">
        <f aca="false">S857*H857</f>
        <v>0</v>
      </c>
      <c r="U857" s="17"/>
      <c r="V857" s="17"/>
      <c r="W857" s="17"/>
      <c r="X857" s="17"/>
      <c r="Y857" s="17"/>
      <c r="Z857" s="17"/>
      <c r="AA857" s="17"/>
      <c r="AB857" s="17"/>
      <c r="AC857" s="17"/>
      <c r="AD857" s="17"/>
      <c r="AE857" s="17"/>
      <c r="AR857" s="174" t="s">
        <v>131</v>
      </c>
      <c r="AT857" s="174" t="s">
        <v>127</v>
      </c>
      <c r="AU857" s="174" t="s">
        <v>82</v>
      </c>
      <c r="AY857" s="3" t="s">
        <v>124</v>
      </c>
      <c r="BE857" s="175" t="n">
        <f aca="false">IF(N857="základní",J857,0)</f>
        <v>0</v>
      </c>
      <c r="BF857" s="175" t="n">
        <f aca="false">IF(N857="snížená",J857,0)</f>
        <v>0</v>
      </c>
      <c r="BG857" s="175" t="n">
        <f aca="false">IF(N857="zákl. přenesená",J857,0)</f>
        <v>0</v>
      </c>
      <c r="BH857" s="175" t="n">
        <f aca="false">IF(N857="sníž. přenesená",J857,0)</f>
        <v>0</v>
      </c>
      <c r="BI857" s="175" t="n">
        <f aca="false">IF(N857="nulová",J857,0)</f>
        <v>0</v>
      </c>
      <c r="BJ857" s="3" t="s">
        <v>80</v>
      </c>
      <c r="BK857" s="175" t="n">
        <f aca="false">ROUND(I857*H857,2)</f>
        <v>0</v>
      </c>
      <c r="BL857" s="3" t="s">
        <v>131</v>
      </c>
      <c r="BM857" s="174" t="s">
        <v>1014</v>
      </c>
    </row>
    <row r="858" s="184" customFormat="true" ht="12.8" hidden="false" customHeight="false" outlineLevel="0" collapsed="false">
      <c r="B858" s="185"/>
      <c r="D858" s="178" t="s">
        <v>133</v>
      </c>
      <c r="E858" s="186"/>
      <c r="F858" s="187" t="s">
        <v>158</v>
      </c>
      <c r="H858" s="188" t="n">
        <v>74.43</v>
      </c>
      <c r="L858" s="185"/>
      <c r="M858" s="189"/>
      <c r="N858" s="190"/>
      <c r="O858" s="190"/>
      <c r="P858" s="190"/>
      <c r="Q858" s="190"/>
      <c r="R858" s="190"/>
      <c r="S858" s="190"/>
      <c r="T858" s="191"/>
      <c r="AT858" s="186" t="s">
        <v>133</v>
      </c>
      <c r="AU858" s="186" t="s">
        <v>82</v>
      </c>
      <c r="AV858" s="184" t="s">
        <v>82</v>
      </c>
      <c r="AW858" s="184" t="s">
        <v>29</v>
      </c>
      <c r="AX858" s="184" t="s">
        <v>72</v>
      </c>
      <c r="AY858" s="186" t="s">
        <v>124</v>
      </c>
    </row>
    <row r="859" s="184" customFormat="true" ht="12.8" hidden="false" customHeight="false" outlineLevel="0" collapsed="false">
      <c r="B859" s="185"/>
      <c r="D859" s="178" t="s">
        <v>133</v>
      </c>
      <c r="E859" s="186"/>
      <c r="F859" s="187" t="s">
        <v>1015</v>
      </c>
      <c r="H859" s="188" t="n">
        <v>177</v>
      </c>
      <c r="L859" s="185"/>
      <c r="M859" s="189"/>
      <c r="N859" s="190"/>
      <c r="O859" s="190"/>
      <c r="P859" s="190"/>
      <c r="Q859" s="190"/>
      <c r="R859" s="190"/>
      <c r="S859" s="190"/>
      <c r="T859" s="191"/>
      <c r="AT859" s="186" t="s">
        <v>133</v>
      </c>
      <c r="AU859" s="186" t="s">
        <v>82</v>
      </c>
      <c r="AV859" s="184" t="s">
        <v>82</v>
      </c>
      <c r="AW859" s="184" t="s">
        <v>29</v>
      </c>
      <c r="AX859" s="184" t="s">
        <v>72</v>
      </c>
      <c r="AY859" s="186" t="s">
        <v>124</v>
      </c>
    </row>
    <row r="860" s="184" customFormat="true" ht="12.8" hidden="false" customHeight="false" outlineLevel="0" collapsed="false">
      <c r="B860" s="185"/>
      <c r="D860" s="178" t="s">
        <v>133</v>
      </c>
      <c r="E860" s="186"/>
      <c r="F860" s="187" t="s">
        <v>1016</v>
      </c>
      <c r="H860" s="188" t="n">
        <v>117.52</v>
      </c>
      <c r="L860" s="185"/>
      <c r="M860" s="189"/>
      <c r="N860" s="190"/>
      <c r="O860" s="190"/>
      <c r="P860" s="190"/>
      <c r="Q860" s="190"/>
      <c r="R860" s="190"/>
      <c r="S860" s="190"/>
      <c r="T860" s="191"/>
      <c r="AT860" s="186" t="s">
        <v>133</v>
      </c>
      <c r="AU860" s="186" t="s">
        <v>82</v>
      </c>
      <c r="AV860" s="184" t="s">
        <v>82</v>
      </c>
      <c r="AW860" s="184" t="s">
        <v>29</v>
      </c>
      <c r="AX860" s="184" t="s">
        <v>72</v>
      </c>
      <c r="AY860" s="186" t="s">
        <v>124</v>
      </c>
    </row>
    <row r="861" s="184" customFormat="true" ht="12.8" hidden="false" customHeight="false" outlineLevel="0" collapsed="false">
      <c r="B861" s="185"/>
      <c r="D861" s="178" t="s">
        <v>133</v>
      </c>
      <c r="E861" s="186"/>
      <c r="F861" s="187" t="s">
        <v>1017</v>
      </c>
      <c r="H861" s="188" t="n">
        <v>138.93</v>
      </c>
      <c r="L861" s="185"/>
      <c r="M861" s="189"/>
      <c r="N861" s="190"/>
      <c r="O861" s="190"/>
      <c r="P861" s="190"/>
      <c r="Q861" s="190"/>
      <c r="R861" s="190"/>
      <c r="S861" s="190"/>
      <c r="T861" s="191"/>
      <c r="AT861" s="186" t="s">
        <v>133</v>
      </c>
      <c r="AU861" s="186" t="s">
        <v>82</v>
      </c>
      <c r="AV861" s="184" t="s">
        <v>82</v>
      </c>
      <c r="AW861" s="184" t="s">
        <v>29</v>
      </c>
      <c r="AX861" s="184" t="s">
        <v>72</v>
      </c>
      <c r="AY861" s="186" t="s">
        <v>124</v>
      </c>
    </row>
    <row r="862" s="184" customFormat="true" ht="12.8" hidden="false" customHeight="false" outlineLevel="0" collapsed="false">
      <c r="B862" s="185"/>
      <c r="D862" s="178" t="s">
        <v>133</v>
      </c>
      <c r="E862" s="186"/>
      <c r="F862" s="187" t="s">
        <v>1018</v>
      </c>
      <c r="H862" s="188" t="n">
        <v>11.55</v>
      </c>
      <c r="L862" s="185"/>
      <c r="M862" s="189"/>
      <c r="N862" s="190"/>
      <c r="O862" s="190"/>
      <c r="P862" s="190"/>
      <c r="Q862" s="190"/>
      <c r="R862" s="190"/>
      <c r="S862" s="190"/>
      <c r="T862" s="191"/>
      <c r="AT862" s="186" t="s">
        <v>133</v>
      </c>
      <c r="AU862" s="186" t="s">
        <v>82</v>
      </c>
      <c r="AV862" s="184" t="s">
        <v>82</v>
      </c>
      <c r="AW862" s="184" t="s">
        <v>29</v>
      </c>
      <c r="AX862" s="184" t="s">
        <v>72</v>
      </c>
      <c r="AY862" s="186" t="s">
        <v>124</v>
      </c>
    </row>
    <row r="863" s="184" customFormat="true" ht="12.8" hidden="false" customHeight="false" outlineLevel="0" collapsed="false">
      <c r="B863" s="185"/>
      <c r="D863" s="178" t="s">
        <v>133</v>
      </c>
      <c r="E863" s="186"/>
      <c r="F863" s="187" t="s">
        <v>1019</v>
      </c>
      <c r="H863" s="188" t="n">
        <v>79.72</v>
      </c>
      <c r="L863" s="185"/>
      <c r="M863" s="189"/>
      <c r="N863" s="190"/>
      <c r="O863" s="190"/>
      <c r="P863" s="190"/>
      <c r="Q863" s="190"/>
      <c r="R863" s="190"/>
      <c r="S863" s="190"/>
      <c r="T863" s="191"/>
      <c r="AT863" s="186" t="s">
        <v>133</v>
      </c>
      <c r="AU863" s="186" t="s">
        <v>82</v>
      </c>
      <c r="AV863" s="184" t="s">
        <v>82</v>
      </c>
      <c r="AW863" s="184" t="s">
        <v>29</v>
      </c>
      <c r="AX863" s="184" t="s">
        <v>72</v>
      </c>
      <c r="AY863" s="186" t="s">
        <v>124</v>
      </c>
    </row>
    <row r="864" s="184" customFormat="true" ht="12.8" hidden="false" customHeight="false" outlineLevel="0" collapsed="false">
      <c r="B864" s="185"/>
      <c r="D864" s="178" t="s">
        <v>133</v>
      </c>
      <c r="E864" s="186"/>
      <c r="F864" s="187" t="s">
        <v>1020</v>
      </c>
      <c r="H864" s="188" t="n">
        <v>415.17</v>
      </c>
      <c r="L864" s="185"/>
      <c r="M864" s="189"/>
      <c r="N864" s="190"/>
      <c r="O864" s="190"/>
      <c r="P864" s="190"/>
      <c r="Q864" s="190"/>
      <c r="R864" s="190"/>
      <c r="S864" s="190"/>
      <c r="T864" s="191"/>
      <c r="AT864" s="186" t="s">
        <v>133</v>
      </c>
      <c r="AU864" s="186" t="s">
        <v>82</v>
      </c>
      <c r="AV864" s="184" t="s">
        <v>82</v>
      </c>
      <c r="AW864" s="184" t="s">
        <v>29</v>
      </c>
      <c r="AX864" s="184" t="s">
        <v>72</v>
      </c>
      <c r="AY864" s="186" t="s">
        <v>124</v>
      </c>
    </row>
    <row r="865" s="197" customFormat="true" ht="12.8" hidden="false" customHeight="false" outlineLevel="0" collapsed="false">
      <c r="B865" s="198"/>
      <c r="D865" s="178" t="s">
        <v>133</v>
      </c>
      <c r="E865" s="199"/>
      <c r="F865" s="200" t="s">
        <v>234</v>
      </c>
      <c r="H865" s="201" t="n">
        <v>1014.32</v>
      </c>
      <c r="L865" s="198"/>
      <c r="M865" s="202"/>
      <c r="N865" s="203"/>
      <c r="O865" s="203"/>
      <c r="P865" s="203"/>
      <c r="Q865" s="203"/>
      <c r="R865" s="203"/>
      <c r="S865" s="203"/>
      <c r="T865" s="204"/>
      <c r="AT865" s="199" t="s">
        <v>133</v>
      </c>
      <c r="AU865" s="199" t="s">
        <v>82</v>
      </c>
      <c r="AV865" s="197" t="s">
        <v>131</v>
      </c>
      <c r="AW865" s="197" t="s">
        <v>29</v>
      </c>
      <c r="AX865" s="197" t="s">
        <v>80</v>
      </c>
      <c r="AY865" s="199" t="s">
        <v>124</v>
      </c>
    </row>
    <row r="866" s="22" customFormat="true" ht="16.5" hidden="false" customHeight="true" outlineLevel="0" collapsed="false">
      <c r="A866" s="17"/>
      <c r="B866" s="162"/>
      <c r="C866" s="163" t="s">
        <v>1021</v>
      </c>
      <c r="D866" s="163" t="s">
        <v>127</v>
      </c>
      <c r="E866" s="164" t="s">
        <v>1022</v>
      </c>
      <c r="F866" s="165" t="s">
        <v>1023</v>
      </c>
      <c r="G866" s="166" t="s">
        <v>256</v>
      </c>
      <c r="H866" s="167" t="n">
        <v>6.64</v>
      </c>
      <c r="I866" s="168"/>
      <c r="J866" s="168" t="n">
        <f aca="false">ROUND(I866*H866,2)</f>
        <v>0</v>
      </c>
      <c r="K866" s="169"/>
      <c r="L866" s="18"/>
      <c r="M866" s="170"/>
      <c r="N866" s="171" t="s">
        <v>37</v>
      </c>
      <c r="O866" s="172" t="n">
        <v>0.275</v>
      </c>
      <c r="P866" s="172" t="n">
        <f aca="false">O866*H866</f>
        <v>1.826</v>
      </c>
      <c r="Q866" s="172" t="n">
        <v>0.088</v>
      </c>
      <c r="R866" s="172" t="n">
        <f aca="false">Q866*H866</f>
        <v>0.58432</v>
      </c>
      <c r="S866" s="172" t="n">
        <v>0</v>
      </c>
      <c r="T866" s="173" t="n">
        <f aca="false">S866*H866</f>
        <v>0</v>
      </c>
      <c r="U866" s="17"/>
      <c r="V866" s="17"/>
      <c r="W866" s="17"/>
      <c r="X866" s="17"/>
      <c r="Y866" s="17"/>
      <c r="Z866" s="17"/>
      <c r="AA866" s="17"/>
      <c r="AB866" s="17"/>
      <c r="AC866" s="17"/>
      <c r="AD866" s="17"/>
      <c r="AE866" s="17"/>
      <c r="AR866" s="174" t="s">
        <v>131</v>
      </c>
      <c r="AT866" s="174" t="s">
        <v>127</v>
      </c>
      <c r="AU866" s="174" t="s">
        <v>82</v>
      </c>
      <c r="AY866" s="3" t="s">
        <v>124</v>
      </c>
      <c r="BE866" s="175" t="n">
        <f aca="false">IF(N866="základní",J866,0)</f>
        <v>0</v>
      </c>
      <c r="BF866" s="175" t="n">
        <f aca="false">IF(N866="snížená",J866,0)</f>
        <v>0</v>
      </c>
      <c r="BG866" s="175" t="n">
        <f aca="false">IF(N866="zákl. přenesená",J866,0)</f>
        <v>0</v>
      </c>
      <c r="BH866" s="175" t="n">
        <f aca="false">IF(N866="sníž. přenesená",J866,0)</f>
        <v>0</v>
      </c>
      <c r="BI866" s="175" t="n">
        <f aca="false">IF(N866="nulová",J866,0)</f>
        <v>0</v>
      </c>
      <c r="BJ866" s="3" t="s">
        <v>80</v>
      </c>
      <c r="BK866" s="175" t="n">
        <f aca="false">ROUND(I866*H866,2)</f>
        <v>0</v>
      </c>
      <c r="BL866" s="3" t="s">
        <v>131</v>
      </c>
      <c r="BM866" s="174" t="s">
        <v>1024</v>
      </c>
    </row>
    <row r="867" s="184" customFormat="true" ht="12.8" hidden="false" customHeight="false" outlineLevel="0" collapsed="false">
      <c r="B867" s="185"/>
      <c r="D867" s="178" t="s">
        <v>133</v>
      </c>
      <c r="E867" s="186"/>
      <c r="F867" s="187" t="s">
        <v>173</v>
      </c>
      <c r="H867" s="188" t="n">
        <v>6.64</v>
      </c>
      <c r="L867" s="185"/>
      <c r="M867" s="189"/>
      <c r="N867" s="190"/>
      <c r="O867" s="190"/>
      <c r="P867" s="190"/>
      <c r="Q867" s="190"/>
      <c r="R867" s="190"/>
      <c r="S867" s="190"/>
      <c r="T867" s="191"/>
      <c r="AT867" s="186" t="s">
        <v>133</v>
      </c>
      <c r="AU867" s="186" t="s">
        <v>82</v>
      </c>
      <c r="AV867" s="184" t="s">
        <v>82</v>
      </c>
      <c r="AW867" s="184" t="s">
        <v>29</v>
      </c>
      <c r="AX867" s="184" t="s">
        <v>80</v>
      </c>
      <c r="AY867" s="186" t="s">
        <v>124</v>
      </c>
    </row>
    <row r="868" s="22" customFormat="true" ht="16.5" hidden="false" customHeight="true" outlineLevel="0" collapsed="false">
      <c r="A868" s="17"/>
      <c r="B868" s="162"/>
      <c r="C868" s="163" t="s">
        <v>1025</v>
      </c>
      <c r="D868" s="163" t="s">
        <v>127</v>
      </c>
      <c r="E868" s="164" t="s">
        <v>1026</v>
      </c>
      <c r="F868" s="165" t="s">
        <v>1027</v>
      </c>
      <c r="G868" s="166" t="s">
        <v>256</v>
      </c>
      <c r="H868" s="167" t="n">
        <v>154.67</v>
      </c>
      <c r="I868" s="168"/>
      <c r="J868" s="168" t="n">
        <f aca="false">ROUND(I868*H868,2)</f>
        <v>0</v>
      </c>
      <c r="K868" s="169"/>
      <c r="L868" s="18"/>
      <c r="M868" s="170"/>
      <c r="N868" s="171" t="s">
        <v>37</v>
      </c>
      <c r="O868" s="172" t="n">
        <v>0.305</v>
      </c>
      <c r="P868" s="172" t="n">
        <f aca="false">O868*H868</f>
        <v>47.17435</v>
      </c>
      <c r="Q868" s="172" t="n">
        <v>0.11</v>
      </c>
      <c r="R868" s="172" t="n">
        <f aca="false">Q868*H868</f>
        <v>17.0137</v>
      </c>
      <c r="S868" s="172" t="n">
        <v>0</v>
      </c>
      <c r="T868" s="173" t="n">
        <f aca="false">S868*H868</f>
        <v>0</v>
      </c>
      <c r="U868" s="17"/>
      <c r="V868" s="17"/>
      <c r="W868" s="17"/>
      <c r="X868" s="17"/>
      <c r="Y868" s="17"/>
      <c r="Z868" s="17"/>
      <c r="AA868" s="17"/>
      <c r="AB868" s="17"/>
      <c r="AC868" s="17"/>
      <c r="AD868" s="17"/>
      <c r="AE868" s="17"/>
      <c r="AR868" s="174" t="s">
        <v>131</v>
      </c>
      <c r="AT868" s="174" t="s">
        <v>127</v>
      </c>
      <c r="AU868" s="174" t="s">
        <v>82</v>
      </c>
      <c r="AY868" s="3" t="s">
        <v>124</v>
      </c>
      <c r="BE868" s="175" t="n">
        <f aca="false">IF(N868="základní",J868,0)</f>
        <v>0</v>
      </c>
      <c r="BF868" s="175" t="n">
        <f aca="false">IF(N868="snížená",J868,0)</f>
        <v>0</v>
      </c>
      <c r="BG868" s="175" t="n">
        <f aca="false">IF(N868="zákl. přenesená",J868,0)</f>
        <v>0</v>
      </c>
      <c r="BH868" s="175" t="n">
        <f aca="false">IF(N868="sníž. přenesená",J868,0)</f>
        <v>0</v>
      </c>
      <c r="BI868" s="175" t="n">
        <f aca="false">IF(N868="nulová",J868,0)</f>
        <v>0</v>
      </c>
      <c r="BJ868" s="3" t="s">
        <v>80</v>
      </c>
      <c r="BK868" s="175" t="n">
        <f aca="false">ROUND(I868*H868,2)</f>
        <v>0</v>
      </c>
      <c r="BL868" s="3" t="s">
        <v>131</v>
      </c>
      <c r="BM868" s="174" t="s">
        <v>1028</v>
      </c>
    </row>
    <row r="869" s="184" customFormat="true" ht="12.8" hidden="false" customHeight="false" outlineLevel="0" collapsed="false">
      <c r="B869" s="185"/>
      <c r="D869" s="178" t="s">
        <v>133</v>
      </c>
      <c r="E869" s="186"/>
      <c r="F869" s="187" t="s">
        <v>150</v>
      </c>
      <c r="H869" s="188" t="n">
        <v>6.22</v>
      </c>
      <c r="L869" s="185"/>
      <c r="M869" s="189"/>
      <c r="N869" s="190"/>
      <c r="O869" s="190"/>
      <c r="P869" s="190"/>
      <c r="Q869" s="190"/>
      <c r="R869" s="190"/>
      <c r="S869" s="190"/>
      <c r="T869" s="191"/>
      <c r="AT869" s="186" t="s">
        <v>133</v>
      </c>
      <c r="AU869" s="186" t="s">
        <v>82</v>
      </c>
      <c r="AV869" s="184" t="s">
        <v>82</v>
      </c>
      <c r="AW869" s="184" t="s">
        <v>29</v>
      </c>
      <c r="AX869" s="184" t="s">
        <v>72</v>
      </c>
      <c r="AY869" s="186" t="s">
        <v>124</v>
      </c>
    </row>
    <row r="870" s="184" customFormat="true" ht="12.8" hidden="false" customHeight="false" outlineLevel="0" collapsed="false">
      <c r="B870" s="185"/>
      <c r="D870" s="178" t="s">
        <v>133</v>
      </c>
      <c r="E870" s="186"/>
      <c r="F870" s="187" t="s">
        <v>152</v>
      </c>
      <c r="H870" s="188" t="n">
        <v>26.89</v>
      </c>
      <c r="L870" s="185"/>
      <c r="M870" s="189"/>
      <c r="N870" s="190"/>
      <c r="O870" s="190"/>
      <c r="P870" s="190"/>
      <c r="Q870" s="190"/>
      <c r="R870" s="190"/>
      <c r="S870" s="190"/>
      <c r="T870" s="191"/>
      <c r="AT870" s="186" t="s">
        <v>133</v>
      </c>
      <c r="AU870" s="186" t="s">
        <v>82</v>
      </c>
      <c r="AV870" s="184" t="s">
        <v>82</v>
      </c>
      <c r="AW870" s="184" t="s">
        <v>29</v>
      </c>
      <c r="AX870" s="184" t="s">
        <v>72</v>
      </c>
      <c r="AY870" s="186" t="s">
        <v>124</v>
      </c>
    </row>
    <row r="871" s="184" customFormat="true" ht="12.8" hidden="false" customHeight="false" outlineLevel="0" collapsed="false">
      <c r="B871" s="185"/>
      <c r="D871" s="178" t="s">
        <v>133</v>
      </c>
      <c r="E871" s="186"/>
      <c r="F871" s="187" t="s">
        <v>154</v>
      </c>
      <c r="H871" s="188" t="n">
        <v>28.22</v>
      </c>
      <c r="L871" s="185"/>
      <c r="M871" s="189"/>
      <c r="N871" s="190"/>
      <c r="O871" s="190"/>
      <c r="P871" s="190"/>
      <c r="Q871" s="190"/>
      <c r="R871" s="190"/>
      <c r="S871" s="190"/>
      <c r="T871" s="191"/>
      <c r="AT871" s="186" t="s">
        <v>133</v>
      </c>
      <c r="AU871" s="186" t="s">
        <v>82</v>
      </c>
      <c r="AV871" s="184" t="s">
        <v>82</v>
      </c>
      <c r="AW871" s="184" t="s">
        <v>29</v>
      </c>
      <c r="AX871" s="184" t="s">
        <v>72</v>
      </c>
      <c r="AY871" s="186" t="s">
        <v>124</v>
      </c>
    </row>
    <row r="872" s="184" customFormat="true" ht="12.8" hidden="false" customHeight="false" outlineLevel="0" collapsed="false">
      <c r="B872" s="185"/>
      <c r="D872" s="178" t="s">
        <v>133</v>
      </c>
      <c r="E872" s="186"/>
      <c r="F872" s="187" t="s">
        <v>156</v>
      </c>
      <c r="H872" s="188" t="n">
        <v>6.82</v>
      </c>
      <c r="L872" s="185"/>
      <c r="M872" s="189"/>
      <c r="N872" s="190"/>
      <c r="O872" s="190"/>
      <c r="P872" s="190"/>
      <c r="Q872" s="190"/>
      <c r="R872" s="190"/>
      <c r="S872" s="190"/>
      <c r="T872" s="191"/>
      <c r="AT872" s="186" t="s">
        <v>133</v>
      </c>
      <c r="AU872" s="186" t="s">
        <v>82</v>
      </c>
      <c r="AV872" s="184" t="s">
        <v>82</v>
      </c>
      <c r="AW872" s="184" t="s">
        <v>29</v>
      </c>
      <c r="AX872" s="184" t="s">
        <v>72</v>
      </c>
      <c r="AY872" s="186" t="s">
        <v>124</v>
      </c>
    </row>
    <row r="873" s="184" customFormat="true" ht="12.8" hidden="false" customHeight="false" outlineLevel="0" collapsed="false">
      <c r="B873" s="185"/>
      <c r="D873" s="178" t="s">
        <v>133</v>
      </c>
      <c r="E873" s="186"/>
      <c r="F873" s="187" t="s">
        <v>169</v>
      </c>
      <c r="H873" s="188" t="n">
        <v>2.75</v>
      </c>
      <c r="L873" s="185"/>
      <c r="M873" s="189"/>
      <c r="N873" s="190"/>
      <c r="O873" s="190"/>
      <c r="P873" s="190"/>
      <c r="Q873" s="190"/>
      <c r="R873" s="190"/>
      <c r="S873" s="190"/>
      <c r="T873" s="191"/>
      <c r="AT873" s="186" t="s">
        <v>133</v>
      </c>
      <c r="AU873" s="186" t="s">
        <v>82</v>
      </c>
      <c r="AV873" s="184" t="s">
        <v>82</v>
      </c>
      <c r="AW873" s="184" t="s">
        <v>29</v>
      </c>
      <c r="AX873" s="184" t="s">
        <v>72</v>
      </c>
      <c r="AY873" s="186" t="s">
        <v>124</v>
      </c>
    </row>
    <row r="874" s="184" customFormat="true" ht="12.8" hidden="false" customHeight="false" outlineLevel="0" collapsed="false">
      <c r="B874" s="185"/>
      <c r="D874" s="178" t="s">
        <v>133</v>
      </c>
      <c r="E874" s="186"/>
      <c r="F874" s="187" t="s">
        <v>171</v>
      </c>
      <c r="H874" s="188" t="n">
        <v>3.2</v>
      </c>
      <c r="L874" s="185"/>
      <c r="M874" s="189"/>
      <c r="N874" s="190"/>
      <c r="O874" s="190"/>
      <c r="P874" s="190"/>
      <c r="Q874" s="190"/>
      <c r="R874" s="190"/>
      <c r="S874" s="190"/>
      <c r="T874" s="191"/>
      <c r="AT874" s="186" t="s">
        <v>133</v>
      </c>
      <c r="AU874" s="186" t="s">
        <v>82</v>
      </c>
      <c r="AV874" s="184" t="s">
        <v>82</v>
      </c>
      <c r="AW874" s="184" t="s">
        <v>29</v>
      </c>
      <c r="AX874" s="184" t="s">
        <v>72</v>
      </c>
      <c r="AY874" s="186" t="s">
        <v>124</v>
      </c>
    </row>
    <row r="875" s="184" customFormat="true" ht="12.8" hidden="false" customHeight="false" outlineLevel="0" collapsed="false">
      <c r="B875" s="185"/>
      <c r="D875" s="178" t="s">
        <v>133</v>
      </c>
      <c r="E875" s="186"/>
      <c r="F875" s="187" t="s">
        <v>175</v>
      </c>
      <c r="H875" s="188" t="n">
        <v>46.5</v>
      </c>
      <c r="L875" s="185"/>
      <c r="M875" s="189"/>
      <c r="N875" s="190"/>
      <c r="O875" s="190"/>
      <c r="P875" s="190"/>
      <c r="Q875" s="190"/>
      <c r="R875" s="190"/>
      <c r="S875" s="190"/>
      <c r="T875" s="191"/>
      <c r="AT875" s="186" t="s">
        <v>133</v>
      </c>
      <c r="AU875" s="186" t="s">
        <v>82</v>
      </c>
      <c r="AV875" s="184" t="s">
        <v>82</v>
      </c>
      <c r="AW875" s="184" t="s">
        <v>29</v>
      </c>
      <c r="AX875" s="184" t="s">
        <v>72</v>
      </c>
      <c r="AY875" s="186" t="s">
        <v>124</v>
      </c>
    </row>
    <row r="876" s="184" customFormat="true" ht="12.8" hidden="false" customHeight="false" outlineLevel="0" collapsed="false">
      <c r="B876" s="185"/>
      <c r="D876" s="178" t="s">
        <v>133</v>
      </c>
      <c r="E876" s="186"/>
      <c r="F876" s="187" t="s">
        <v>177</v>
      </c>
      <c r="H876" s="188" t="n">
        <v>7.96</v>
      </c>
      <c r="L876" s="185"/>
      <c r="M876" s="189"/>
      <c r="N876" s="190"/>
      <c r="O876" s="190"/>
      <c r="P876" s="190"/>
      <c r="Q876" s="190"/>
      <c r="R876" s="190"/>
      <c r="S876" s="190"/>
      <c r="T876" s="191"/>
      <c r="AT876" s="186" t="s">
        <v>133</v>
      </c>
      <c r="AU876" s="186" t="s">
        <v>82</v>
      </c>
      <c r="AV876" s="184" t="s">
        <v>82</v>
      </c>
      <c r="AW876" s="184" t="s">
        <v>29</v>
      </c>
      <c r="AX876" s="184" t="s">
        <v>72</v>
      </c>
      <c r="AY876" s="186" t="s">
        <v>124</v>
      </c>
    </row>
    <row r="877" s="184" customFormat="true" ht="12.8" hidden="false" customHeight="false" outlineLevel="0" collapsed="false">
      <c r="B877" s="185"/>
      <c r="D877" s="178" t="s">
        <v>133</v>
      </c>
      <c r="E877" s="186"/>
      <c r="F877" s="187" t="s">
        <v>179</v>
      </c>
      <c r="H877" s="188" t="n">
        <v>26.11</v>
      </c>
      <c r="L877" s="185"/>
      <c r="M877" s="189"/>
      <c r="N877" s="190"/>
      <c r="O877" s="190"/>
      <c r="P877" s="190"/>
      <c r="Q877" s="190"/>
      <c r="R877" s="190"/>
      <c r="S877" s="190"/>
      <c r="T877" s="191"/>
      <c r="AT877" s="186" t="s">
        <v>133</v>
      </c>
      <c r="AU877" s="186" t="s">
        <v>82</v>
      </c>
      <c r="AV877" s="184" t="s">
        <v>82</v>
      </c>
      <c r="AW877" s="184" t="s">
        <v>29</v>
      </c>
      <c r="AX877" s="184" t="s">
        <v>72</v>
      </c>
      <c r="AY877" s="186" t="s">
        <v>124</v>
      </c>
    </row>
    <row r="878" s="197" customFormat="true" ht="12.8" hidden="false" customHeight="false" outlineLevel="0" collapsed="false">
      <c r="B878" s="198"/>
      <c r="D878" s="178" t="s">
        <v>133</v>
      </c>
      <c r="E878" s="199"/>
      <c r="F878" s="200" t="s">
        <v>234</v>
      </c>
      <c r="H878" s="201" t="n">
        <v>154.67</v>
      </c>
      <c r="L878" s="198"/>
      <c r="M878" s="202"/>
      <c r="N878" s="203"/>
      <c r="O878" s="203"/>
      <c r="P878" s="203"/>
      <c r="Q878" s="203"/>
      <c r="R878" s="203"/>
      <c r="S878" s="203"/>
      <c r="T878" s="204"/>
      <c r="AT878" s="199" t="s">
        <v>133</v>
      </c>
      <c r="AU878" s="199" t="s">
        <v>82</v>
      </c>
      <c r="AV878" s="197" t="s">
        <v>131</v>
      </c>
      <c r="AW878" s="197" t="s">
        <v>29</v>
      </c>
      <c r="AX878" s="197" t="s">
        <v>80</v>
      </c>
      <c r="AY878" s="199" t="s">
        <v>124</v>
      </c>
    </row>
    <row r="879" s="22" customFormat="true" ht="21.75" hidden="false" customHeight="true" outlineLevel="0" collapsed="false">
      <c r="A879" s="17"/>
      <c r="B879" s="162"/>
      <c r="C879" s="163" t="s">
        <v>1029</v>
      </c>
      <c r="D879" s="163" t="s">
        <v>127</v>
      </c>
      <c r="E879" s="164" t="s">
        <v>1030</v>
      </c>
      <c r="F879" s="165" t="s">
        <v>1031</v>
      </c>
      <c r="G879" s="166" t="s">
        <v>256</v>
      </c>
      <c r="H879" s="167" t="n">
        <v>81.24</v>
      </c>
      <c r="I879" s="168"/>
      <c r="J879" s="168" t="n">
        <f aca="false">ROUND(I879*H879,2)</f>
        <v>0</v>
      </c>
      <c r="K879" s="169"/>
      <c r="L879" s="18"/>
      <c r="M879" s="170"/>
      <c r="N879" s="171" t="s">
        <v>37</v>
      </c>
      <c r="O879" s="172" t="n">
        <v>0.017</v>
      </c>
      <c r="P879" s="172" t="n">
        <f aca="false">O879*H879</f>
        <v>1.38108</v>
      </c>
      <c r="Q879" s="172" t="n">
        <v>0.011</v>
      </c>
      <c r="R879" s="172" t="n">
        <f aca="false">Q879*H879</f>
        <v>0.89364</v>
      </c>
      <c r="S879" s="172" t="n">
        <v>0</v>
      </c>
      <c r="T879" s="173" t="n">
        <f aca="false">S879*H879</f>
        <v>0</v>
      </c>
      <c r="U879" s="17"/>
      <c r="V879" s="17"/>
      <c r="W879" s="17"/>
      <c r="X879" s="17"/>
      <c r="Y879" s="17"/>
      <c r="Z879" s="17"/>
      <c r="AA879" s="17"/>
      <c r="AB879" s="17"/>
      <c r="AC879" s="17"/>
      <c r="AD879" s="17"/>
      <c r="AE879" s="17"/>
      <c r="AR879" s="174" t="s">
        <v>131</v>
      </c>
      <c r="AT879" s="174" t="s">
        <v>127</v>
      </c>
      <c r="AU879" s="174" t="s">
        <v>82</v>
      </c>
      <c r="AY879" s="3" t="s">
        <v>124</v>
      </c>
      <c r="BE879" s="175" t="n">
        <f aca="false">IF(N879="základní",J879,0)</f>
        <v>0</v>
      </c>
      <c r="BF879" s="175" t="n">
        <f aca="false">IF(N879="snížená",J879,0)</f>
        <v>0</v>
      </c>
      <c r="BG879" s="175" t="n">
        <f aca="false">IF(N879="zákl. přenesená",J879,0)</f>
        <v>0</v>
      </c>
      <c r="BH879" s="175" t="n">
        <f aca="false">IF(N879="sníž. přenesená",J879,0)</f>
        <v>0</v>
      </c>
      <c r="BI879" s="175" t="n">
        <f aca="false">IF(N879="nulová",J879,0)</f>
        <v>0</v>
      </c>
      <c r="BJ879" s="3" t="s">
        <v>80</v>
      </c>
      <c r="BK879" s="175" t="n">
        <f aca="false">ROUND(I879*H879,2)</f>
        <v>0</v>
      </c>
      <c r="BL879" s="3" t="s">
        <v>131</v>
      </c>
      <c r="BM879" s="174" t="s">
        <v>1032</v>
      </c>
    </row>
    <row r="880" s="184" customFormat="true" ht="12.8" hidden="false" customHeight="false" outlineLevel="0" collapsed="false">
      <c r="B880" s="185"/>
      <c r="D880" s="178" t="s">
        <v>133</v>
      </c>
      <c r="E880" s="186"/>
      <c r="F880" s="187" t="s">
        <v>1033</v>
      </c>
      <c r="H880" s="188" t="n">
        <v>56.44</v>
      </c>
      <c r="L880" s="185"/>
      <c r="M880" s="189"/>
      <c r="N880" s="190"/>
      <c r="O880" s="190"/>
      <c r="P880" s="190"/>
      <c r="Q880" s="190"/>
      <c r="R880" s="190"/>
      <c r="S880" s="190"/>
      <c r="T880" s="191"/>
      <c r="AT880" s="186" t="s">
        <v>133</v>
      </c>
      <c r="AU880" s="186" t="s">
        <v>82</v>
      </c>
      <c r="AV880" s="184" t="s">
        <v>82</v>
      </c>
      <c r="AW880" s="184" t="s">
        <v>29</v>
      </c>
      <c r="AX880" s="184" t="s">
        <v>72</v>
      </c>
      <c r="AY880" s="186" t="s">
        <v>124</v>
      </c>
    </row>
    <row r="881" s="184" customFormat="true" ht="12.8" hidden="false" customHeight="false" outlineLevel="0" collapsed="false">
      <c r="B881" s="185"/>
      <c r="D881" s="178" t="s">
        <v>133</v>
      </c>
      <c r="E881" s="186"/>
      <c r="F881" s="187" t="s">
        <v>1034</v>
      </c>
      <c r="H881" s="188" t="n">
        <v>13.64</v>
      </c>
      <c r="L881" s="185"/>
      <c r="M881" s="189"/>
      <c r="N881" s="190"/>
      <c r="O881" s="190"/>
      <c r="P881" s="190"/>
      <c r="Q881" s="190"/>
      <c r="R881" s="190"/>
      <c r="S881" s="190"/>
      <c r="T881" s="191"/>
      <c r="AT881" s="186" t="s">
        <v>133</v>
      </c>
      <c r="AU881" s="186" t="s">
        <v>82</v>
      </c>
      <c r="AV881" s="184" t="s">
        <v>82</v>
      </c>
      <c r="AW881" s="184" t="s">
        <v>29</v>
      </c>
      <c r="AX881" s="184" t="s">
        <v>72</v>
      </c>
      <c r="AY881" s="186" t="s">
        <v>124</v>
      </c>
    </row>
    <row r="882" s="184" customFormat="true" ht="12.8" hidden="false" customHeight="false" outlineLevel="0" collapsed="false">
      <c r="B882" s="185"/>
      <c r="D882" s="178" t="s">
        <v>133</v>
      </c>
      <c r="E882" s="186"/>
      <c r="F882" s="187" t="s">
        <v>171</v>
      </c>
      <c r="H882" s="188" t="n">
        <v>3.2</v>
      </c>
      <c r="L882" s="185"/>
      <c r="M882" s="189"/>
      <c r="N882" s="190"/>
      <c r="O882" s="190"/>
      <c r="P882" s="190"/>
      <c r="Q882" s="190"/>
      <c r="R882" s="190"/>
      <c r="S882" s="190"/>
      <c r="T882" s="191"/>
      <c r="AT882" s="186" t="s">
        <v>133</v>
      </c>
      <c r="AU882" s="186" t="s">
        <v>82</v>
      </c>
      <c r="AV882" s="184" t="s">
        <v>82</v>
      </c>
      <c r="AW882" s="184" t="s">
        <v>29</v>
      </c>
      <c r="AX882" s="184" t="s">
        <v>72</v>
      </c>
      <c r="AY882" s="186" t="s">
        <v>124</v>
      </c>
    </row>
    <row r="883" s="184" customFormat="true" ht="12.8" hidden="false" customHeight="false" outlineLevel="0" collapsed="false">
      <c r="B883" s="185"/>
      <c r="D883" s="178" t="s">
        <v>133</v>
      </c>
      <c r="E883" s="186"/>
      <c r="F883" s="187" t="s">
        <v>177</v>
      </c>
      <c r="H883" s="188" t="n">
        <v>7.96</v>
      </c>
      <c r="L883" s="185"/>
      <c r="M883" s="189"/>
      <c r="N883" s="190"/>
      <c r="O883" s="190"/>
      <c r="P883" s="190"/>
      <c r="Q883" s="190"/>
      <c r="R883" s="190"/>
      <c r="S883" s="190"/>
      <c r="T883" s="191"/>
      <c r="AT883" s="186" t="s">
        <v>133</v>
      </c>
      <c r="AU883" s="186" t="s">
        <v>82</v>
      </c>
      <c r="AV883" s="184" t="s">
        <v>82</v>
      </c>
      <c r="AW883" s="184" t="s">
        <v>29</v>
      </c>
      <c r="AX883" s="184" t="s">
        <v>72</v>
      </c>
      <c r="AY883" s="186" t="s">
        <v>124</v>
      </c>
    </row>
    <row r="884" s="197" customFormat="true" ht="12.8" hidden="false" customHeight="false" outlineLevel="0" collapsed="false">
      <c r="B884" s="198"/>
      <c r="D884" s="178" t="s">
        <v>133</v>
      </c>
      <c r="E884" s="199"/>
      <c r="F884" s="200" t="s">
        <v>234</v>
      </c>
      <c r="H884" s="201" t="n">
        <v>81.24</v>
      </c>
      <c r="L884" s="198"/>
      <c r="M884" s="202"/>
      <c r="N884" s="203"/>
      <c r="O884" s="203"/>
      <c r="P884" s="203"/>
      <c r="Q884" s="203"/>
      <c r="R884" s="203"/>
      <c r="S884" s="203"/>
      <c r="T884" s="204"/>
      <c r="AT884" s="199" t="s">
        <v>133</v>
      </c>
      <c r="AU884" s="199" t="s">
        <v>82</v>
      </c>
      <c r="AV884" s="197" t="s">
        <v>131</v>
      </c>
      <c r="AW884" s="197" t="s">
        <v>29</v>
      </c>
      <c r="AX884" s="197" t="s">
        <v>80</v>
      </c>
      <c r="AY884" s="199" t="s">
        <v>124</v>
      </c>
    </row>
    <row r="885" s="22" customFormat="true" ht="16.5" hidden="false" customHeight="true" outlineLevel="0" collapsed="false">
      <c r="A885" s="17"/>
      <c r="B885" s="162"/>
      <c r="C885" s="163" t="s">
        <v>1035</v>
      </c>
      <c r="D885" s="163" t="s">
        <v>127</v>
      </c>
      <c r="E885" s="164" t="s">
        <v>1036</v>
      </c>
      <c r="F885" s="165" t="s">
        <v>1037</v>
      </c>
      <c r="G885" s="166" t="s">
        <v>256</v>
      </c>
      <c r="H885" s="167" t="n">
        <v>316.75</v>
      </c>
      <c r="I885" s="168"/>
      <c r="J885" s="168" t="n">
        <f aca="false">ROUND(I885*H885,2)</f>
        <v>0</v>
      </c>
      <c r="K885" s="169"/>
      <c r="L885" s="18"/>
      <c r="M885" s="170"/>
      <c r="N885" s="171" t="s">
        <v>37</v>
      </c>
      <c r="O885" s="172" t="n">
        <v>0.025</v>
      </c>
      <c r="P885" s="172" t="n">
        <f aca="false">O885*H885</f>
        <v>7.91875</v>
      </c>
      <c r="Q885" s="172" t="n">
        <v>0.00013</v>
      </c>
      <c r="R885" s="172" t="n">
        <f aca="false">Q885*H885</f>
        <v>0.0411775</v>
      </c>
      <c r="S885" s="172" t="n">
        <v>0</v>
      </c>
      <c r="T885" s="173" t="n">
        <f aca="false">S885*H885</f>
        <v>0</v>
      </c>
      <c r="U885" s="17"/>
      <c r="V885" s="17"/>
      <c r="W885" s="17"/>
      <c r="X885" s="17"/>
      <c r="Y885" s="17"/>
      <c r="Z885" s="17"/>
      <c r="AA885" s="17"/>
      <c r="AB885" s="17"/>
      <c r="AC885" s="17"/>
      <c r="AD885" s="17"/>
      <c r="AE885" s="17"/>
      <c r="AR885" s="174" t="s">
        <v>131</v>
      </c>
      <c r="AT885" s="174" t="s">
        <v>127</v>
      </c>
      <c r="AU885" s="174" t="s">
        <v>82</v>
      </c>
      <c r="AY885" s="3" t="s">
        <v>124</v>
      </c>
      <c r="BE885" s="175" t="n">
        <f aca="false">IF(N885="základní",J885,0)</f>
        <v>0</v>
      </c>
      <c r="BF885" s="175" t="n">
        <f aca="false">IF(N885="snížená",J885,0)</f>
        <v>0</v>
      </c>
      <c r="BG885" s="175" t="n">
        <f aca="false">IF(N885="zákl. přenesená",J885,0)</f>
        <v>0</v>
      </c>
      <c r="BH885" s="175" t="n">
        <f aca="false">IF(N885="sníž. přenesená",J885,0)</f>
        <v>0</v>
      </c>
      <c r="BI885" s="175" t="n">
        <f aca="false">IF(N885="nulová",J885,0)</f>
        <v>0</v>
      </c>
      <c r="BJ885" s="3" t="s">
        <v>80</v>
      </c>
      <c r="BK885" s="175" t="n">
        <f aca="false">ROUND(I885*H885,2)</f>
        <v>0</v>
      </c>
      <c r="BL885" s="3" t="s">
        <v>131</v>
      </c>
      <c r="BM885" s="174" t="s">
        <v>1038</v>
      </c>
    </row>
    <row r="886" s="184" customFormat="true" ht="12.8" hidden="false" customHeight="false" outlineLevel="0" collapsed="false">
      <c r="B886" s="185"/>
      <c r="D886" s="178" t="s">
        <v>133</v>
      </c>
      <c r="E886" s="186"/>
      <c r="F886" s="187" t="s">
        <v>158</v>
      </c>
      <c r="H886" s="188" t="n">
        <v>74.43</v>
      </c>
      <c r="L886" s="185"/>
      <c r="M886" s="189"/>
      <c r="N886" s="190"/>
      <c r="O886" s="190"/>
      <c r="P886" s="190"/>
      <c r="Q886" s="190"/>
      <c r="R886" s="190"/>
      <c r="S886" s="190"/>
      <c r="T886" s="191"/>
      <c r="AT886" s="186" t="s">
        <v>133</v>
      </c>
      <c r="AU886" s="186" t="s">
        <v>82</v>
      </c>
      <c r="AV886" s="184" t="s">
        <v>82</v>
      </c>
      <c r="AW886" s="184" t="s">
        <v>29</v>
      </c>
      <c r="AX886" s="184" t="s">
        <v>72</v>
      </c>
      <c r="AY886" s="186" t="s">
        <v>124</v>
      </c>
    </row>
    <row r="887" s="184" customFormat="true" ht="12.8" hidden="false" customHeight="false" outlineLevel="0" collapsed="false">
      <c r="B887" s="185"/>
      <c r="D887" s="178" t="s">
        <v>133</v>
      </c>
      <c r="E887" s="186"/>
      <c r="F887" s="187" t="s">
        <v>165</v>
      </c>
      <c r="H887" s="188" t="n">
        <v>46.31</v>
      </c>
      <c r="L887" s="185"/>
      <c r="M887" s="189"/>
      <c r="N887" s="190"/>
      <c r="O887" s="190"/>
      <c r="P887" s="190"/>
      <c r="Q887" s="190"/>
      <c r="R887" s="190"/>
      <c r="S887" s="190"/>
      <c r="T887" s="191"/>
      <c r="AT887" s="186" t="s">
        <v>133</v>
      </c>
      <c r="AU887" s="186" t="s">
        <v>82</v>
      </c>
      <c r="AV887" s="184" t="s">
        <v>82</v>
      </c>
      <c r="AW887" s="184" t="s">
        <v>29</v>
      </c>
      <c r="AX887" s="184" t="s">
        <v>72</v>
      </c>
      <c r="AY887" s="186" t="s">
        <v>124</v>
      </c>
    </row>
    <row r="888" s="184" customFormat="true" ht="12.8" hidden="false" customHeight="false" outlineLevel="0" collapsed="false">
      <c r="B888" s="185"/>
      <c r="D888" s="178" t="s">
        <v>133</v>
      </c>
      <c r="E888" s="186"/>
      <c r="F888" s="187" t="s">
        <v>167</v>
      </c>
      <c r="H888" s="188" t="n">
        <v>3.85</v>
      </c>
      <c r="L888" s="185"/>
      <c r="M888" s="189"/>
      <c r="N888" s="190"/>
      <c r="O888" s="190"/>
      <c r="P888" s="190"/>
      <c r="Q888" s="190"/>
      <c r="R888" s="190"/>
      <c r="S888" s="190"/>
      <c r="T888" s="191"/>
      <c r="AT888" s="186" t="s">
        <v>133</v>
      </c>
      <c r="AU888" s="186" t="s">
        <v>82</v>
      </c>
      <c r="AV888" s="184" t="s">
        <v>82</v>
      </c>
      <c r="AW888" s="184" t="s">
        <v>29</v>
      </c>
      <c r="AX888" s="184" t="s">
        <v>72</v>
      </c>
      <c r="AY888" s="186" t="s">
        <v>124</v>
      </c>
    </row>
    <row r="889" s="184" customFormat="true" ht="12.8" hidden="false" customHeight="false" outlineLevel="0" collapsed="false">
      <c r="B889" s="185"/>
      <c r="D889" s="178" t="s">
        <v>133</v>
      </c>
      <c r="E889" s="186"/>
      <c r="F889" s="187" t="s">
        <v>169</v>
      </c>
      <c r="H889" s="188" t="n">
        <v>2.75</v>
      </c>
      <c r="L889" s="185"/>
      <c r="M889" s="189"/>
      <c r="N889" s="190"/>
      <c r="O889" s="190"/>
      <c r="P889" s="190"/>
      <c r="Q889" s="190"/>
      <c r="R889" s="190"/>
      <c r="S889" s="190"/>
      <c r="T889" s="191"/>
      <c r="AT889" s="186" t="s">
        <v>133</v>
      </c>
      <c r="AU889" s="186" t="s">
        <v>82</v>
      </c>
      <c r="AV889" s="184" t="s">
        <v>82</v>
      </c>
      <c r="AW889" s="184" t="s">
        <v>29</v>
      </c>
      <c r="AX889" s="184" t="s">
        <v>72</v>
      </c>
      <c r="AY889" s="186" t="s">
        <v>124</v>
      </c>
    </row>
    <row r="890" s="184" customFormat="true" ht="12.8" hidden="false" customHeight="false" outlineLevel="0" collapsed="false">
      <c r="B890" s="185"/>
      <c r="D890" s="178" t="s">
        <v>133</v>
      </c>
      <c r="E890" s="186"/>
      <c r="F890" s="187" t="s">
        <v>171</v>
      </c>
      <c r="H890" s="188" t="n">
        <v>3.2</v>
      </c>
      <c r="L890" s="185"/>
      <c r="M890" s="189"/>
      <c r="N890" s="190"/>
      <c r="O890" s="190"/>
      <c r="P890" s="190"/>
      <c r="Q890" s="190"/>
      <c r="R890" s="190"/>
      <c r="S890" s="190"/>
      <c r="T890" s="191"/>
      <c r="AT890" s="186" t="s">
        <v>133</v>
      </c>
      <c r="AU890" s="186" t="s">
        <v>82</v>
      </c>
      <c r="AV890" s="184" t="s">
        <v>82</v>
      </c>
      <c r="AW890" s="184" t="s">
        <v>29</v>
      </c>
      <c r="AX890" s="184" t="s">
        <v>72</v>
      </c>
      <c r="AY890" s="186" t="s">
        <v>124</v>
      </c>
    </row>
    <row r="891" s="184" customFormat="true" ht="12.8" hidden="false" customHeight="false" outlineLevel="0" collapsed="false">
      <c r="B891" s="185"/>
      <c r="D891" s="178" t="s">
        <v>133</v>
      </c>
      <c r="E891" s="186"/>
      <c r="F891" s="187" t="s">
        <v>177</v>
      </c>
      <c r="H891" s="188" t="n">
        <v>7.96</v>
      </c>
      <c r="L891" s="185"/>
      <c r="M891" s="189"/>
      <c r="N891" s="190"/>
      <c r="O891" s="190"/>
      <c r="P891" s="190"/>
      <c r="Q891" s="190"/>
      <c r="R891" s="190"/>
      <c r="S891" s="190"/>
      <c r="T891" s="191"/>
      <c r="AT891" s="186" t="s">
        <v>133</v>
      </c>
      <c r="AU891" s="186" t="s">
        <v>82</v>
      </c>
      <c r="AV891" s="184" t="s">
        <v>82</v>
      </c>
      <c r="AW891" s="184" t="s">
        <v>29</v>
      </c>
      <c r="AX891" s="184" t="s">
        <v>72</v>
      </c>
      <c r="AY891" s="186" t="s">
        <v>124</v>
      </c>
    </row>
    <row r="892" s="184" customFormat="true" ht="12.8" hidden="false" customHeight="false" outlineLevel="0" collapsed="false">
      <c r="B892" s="185"/>
      <c r="D892" s="178" t="s">
        <v>133</v>
      </c>
      <c r="E892" s="186"/>
      <c r="F892" s="187" t="s">
        <v>181</v>
      </c>
      <c r="H892" s="188" t="n">
        <v>39.86</v>
      </c>
      <c r="L892" s="185"/>
      <c r="M892" s="189"/>
      <c r="N892" s="190"/>
      <c r="O892" s="190"/>
      <c r="P892" s="190"/>
      <c r="Q892" s="190"/>
      <c r="R892" s="190"/>
      <c r="S892" s="190"/>
      <c r="T892" s="191"/>
      <c r="AT892" s="186" t="s">
        <v>133</v>
      </c>
      <c r="AU892" s="186" t="s">
        <v>82</v>
      </c>
      <c r="AV892" s="184" t="s">
        <v>82</v>
      </c>
      <c r="AW892" s="184" t="s">
        <v>29</v>
      </c>
      <c r="AX892" s="184" t="s">
        <v>72</v>
      </c>
      <c r="AY892" s="186" t="s">
        <v>124</v>
      </c>
    </row>
    <row r="893" s="184" customFormat="true" ht="12.8" hidden="false" customHeight="false" outlineLevel="0" collapsed="false">
      <c r="B893" s="185"/>
      <c r="D893" s="178" t="s">
        <v>133</v>
      </c>
      <c r="E893" s="186"/>
      <c r="F893" s="187" t="s">
        <v>183</v>
      </c>
      <c r="H893" s="188" t="n">
        <v>138.39</v>
      </c>
      <c r="L893" s="185"/>
      <c r="M893" s="189"/>
      <c r="N893" s="190"/>
      <c r="O893" s="190"/>
      <c r="P893" s="190"/>
      <c r="Q893" s="190"/>
      <c r="R893" s="190"/>
      <c r="S893" s="190"/>
      <c r="T893" s="191"/>
      <c r="AT893" s="186" t="s">
        <v>133</v>
      </c>
      <c r="AU893" s="186" t="s">
        <v>82</v>
      </c>
      <c r="AV893" s="184" t="s">
        <v>82</v>
      </c>
      <c r="AW893" s="184" t="s">
        <v>29</v>
      </c>
      <c r="AX893" s="184" t="s">
        <v>72</v>
      </c>
      <c r="AY893" s="186" t="s">
        <v>124</v>
      </c>
    </row>
    <row r="894" s="197" customFormat="true" ht="12.8" hidden="false" customHeight="false" outlineLevel="0" collapsed="false">
      <c r="B894" s="198"/>
      <c r="D894" s="178" t="s">
        <v>133</v>
      </c>
      <c r="E894" s="199"/>
      <c r="F894" s="200" t="s">
        <v>234</v>
      </c>
      <c r="H894" s="201" t="n">
        <v>316.75</v>
      </c>
      <c r="L894" s="198"/>
      <c r="M894" s="202"/>
      <c r="N894" s="203"/>
      <c r="O894" s="203"/>
      <c r="P894" s="203"/>
      <c r="Q894" s="203"/>
      <c r="R894" s="203"/>
      <c r="S894" s="203"/>
      <c r="T894" s="204"/>
      <c r="AT894" s="199" t="s">
        <v>133</v>
      </c>
      <c r="AU894" s="199" t="s">
        <v>82</v>
      </c>
      <c r="AV894" s="197" t="s">
        <v>131</v>
      </c>
      <c r="AW894" s="197" t="s">
        <v>29</v>
      </c>
      <c r="AX894" s="197" t="s">
        <v>80</v>
      </c>
      <c r="AY894" s="199" t="s">
        <v>124</v>
      </c>
    </row>
    <row r="895" s="22" customFormat="true" ht="21.75" hidden="false" customHeight="true" outlineLevel="0" collapsed="false">
      <c r="A895" s="17"/>
      <c r="B895" s="162"/>
      <c r="C895" s="163" t="s">
        <v>1039</v>
      </c>
      <c r="D895" s="163" t="s">
        <v>127</v>
      </c>
      <c r="E895" s="164" t="s">
        <v>1040</v>
      </c>
      <c r="F895" s="165" t="s">
        <v>1041</v>
      </c>
      <c r="G895" s="166" t="s">
        <v>263</v>
      </c>
      <c r="H895" s="167" t="n">
        <v>617.658</v>
      </c>
      <c r="I895" s="168"/>
      <c r="J895" s="168" t="n">
        <f aca="false">ROUND(I895*H895,2)</f>
        <v>0</v>
      </c>
      <c r="K895" s="169"/>
      <c r="L895" s="18"/>
      <c r="M895" s="170"/>
      <c r="N895" s="171" t="s">
        <v>37</v>
      </c>
      <c r="O895" s="172" t="n">
        <v>0.03</v>
      </c>
      <c r="P895" s="172" t="n">
        <f aca="false">O895*H895</f>
        <v>18.52974</v>
      </c>
      <c r="Q895" s="172" t="n">
        <v>2E-005</v>
      </c>
      <c r="R895" s="172" t="n">
        <f aca="false">Q895*H895</f>
        <v>0.01235316</v>
      </c>
      <c r="S895" s="172" t="n">
        <v>0</v>
      </c>
      <c r="T895" s="173" t="n">
        <f aca="false">S895*H895</f>
        <v>0</v>
      </c>
      <c r="U895" s="17"/>
      <c r="V895" s="17"/>
      <c r="W895" s="17"/>
      <c r="X895" s="17"/>
      <c r="Y895" s="17"/>
      <c r="Z895" s="17"/>
      <c r="AA895" s="17"/>
      <c r="AB895" s="17"/>
      <c r="AC895" s="17"/>
      <c r="AD895" s="17"/>
      <c r="AE895" s="17"/>
      <c r="AR895" s="174" t="s">
        <v>131</v>
      </c>
      <c r="AT895" s="174" t="s">
        <v>127</v>
      </c>
      <c r="AU895" s="174" t="s">
        <v>82</v>
      </c>
      <c r="AY895" s="3" t="s">
        <v>124</v>
      </c>
      <c r="BE895" s="175" t="n">
        <f aca="false">IF(N895="základní",J895,0)</f>
        <v>0</v>
      </c>
      <c r="BF895" s="175" t="n">
        <f aca="false">IF(N895="snížená",J895,0)</f>
        <v>0</v>
      </c>
      <c r="BG895" s="175" t="n">
        <f aca="false">IF(N895="zákl. přenesená",J895,0)</f>
        <v>0</v>
      </c>
      <c r="BH895" s="175" t="n">
        <f aca="false">IF(N895="sníž. přenesená",J895,0)</f>
        <v>0</v>
      </c>
      <c r="BI895" s="175" t="n">
        <f aca="false">IF(N895="nulová",J895,0)</f>
        <v>0</v>
      </c>
      <c r="BJ895" s="3" t="s">
        <v>80</v>
      </c>
      <c r="BK895" s="175" t="n">
        <f aca="false">ROUND(I895*H895,2)</f>
        <v>0</v>
      </c>
      <c r="BL895" s="3" t="s">
        <v>131</v>
      </c>
      <c r="BM895" s="174" t="s">
        <v>1042</v>
      </c>
    </row>
    <row r="896" s="176" customFormat="true" ht="12.8" hidden="false" customHeight="false" outlineLevel="0" collapsed="false">
      <c r="B896" s="177"/>
      <c r="D896" s="178" t="s">
        <v>133</v>
      </c>
      <c r="E896" s="179"/>
      <c r="F896" s="180" t="s">
        <v>368</v>
      </c>
      <c r="H896" s="179"/>
      <c r="L896" s="177"/>
      <c r="M896" s="181"/>
      <c r="N896" s="182"/>
      <c r="O896" s="182"/>
      <c r="P896" s="182"/>
      <c r="Q896" s="182"/>
      <c r="R896" s="182"/>
      <c r="S896" s="182"/>
      <c r="T896" s="183"/>
      <c r="AT896" s="179" t="s">
        <v>133</v>
      </c>
      <c r="AU896" s="179" t="s">
        <v>82</v>
      </c>
      <c r="AV896" s="176" t="s">
        <v>80</v>
      </c>
      <c r="AW896" s="176" t="s">
        <v>29</v>
      </c>
      <c r="AX896" s="176" t="s">
        <v>72</v>
      </c>
      <c r="AY896" s="179" t="s">
        <v>124</v>
      </c>
    </row>
    <row r="897" s="184" customFormat="true" ht="12.8" hidden="false" customHeight="false" outlineLevel="0" collapsed="false">
      <c r="B897" s="185"/>
      <c r="D897" s="178" t="s">
        <v>133</v>
      </c>
      <c r="E897" s="186"/>
      <c r="F897" s="187" t="s">
        <v>1043</v>
      </c>
      <c r="H897" s="188" t="n">
        <v>31.622</v>
      </c>
      <c r="L897" s="185"/>
      <c r="M897" s="189"/>
      <c r="N897" s="190"/>
      <c r="O897" s="190"/>
      <c r="P897" s="190"/>
      <c r="Q897" s="190"/>
      <c r="R897" s="190"/>
      <c r="S897" s="190"/>
      <c r="T897" s="191"/>
      <c r="AT897" s="186" t="s">
        <v>133</v>
      </c>
      <c r="AU897" s="186" t="s">
        <v>82</v>
      </c>
      <c r="AV897" s="184" t="s">
        <v>82</v>
      </c>
      <c r="AW897" s="184" t="s">
        <v>29</v>
      </c>
      <c r="AX897" s="184" t="s">
        <v>72</v>
      </c>
      <c r="AY897" s="186" t="s">
        <v>124</v>
      </c>
    </row>
    <row r="898" s="184" customFormat="true" ht="12.8" hidden="false" customHeight="false" outlineLevel="0" collapsed="false">
      <c r="B898" s="185"/>
      <c r="D898" s="178" t="s">
        <v>133</v>
      </c>
      <c r="E898" s="186"/>
      <c r="F898" s="187" t="s">
        <v>1044</v>
      </c>
      <c r="H898" s="188" t="n">
        <v>30.22</v>
      </c>
      <c r="L898" s="185"/>
      <c r="M898" s="189"/>
      <c r="N898" s="190"/>
      <c r="O898" s="190"/>
      <c r="P898" s="190"/>
      <c r="Q898" s="190"/>
      <c r="R898" s="190"/>
      <c r="S898" s="190"/>
      <c r="T898" s="191"/>
      <c r="AT898" s="186" t="s">
        <v>133</v>
      </c>
      <c r="AU898" s="186" t="s">
        <v>82</v>
      </c>
      <c r="AV898" s="184" t="s">
        <v>82</v>
      </c>
      <c r="AW898" s="184" t="s">
        <v>29</v>
      </c>
      <c r="AX898" s="184" t="s">
        <v>72</v>
      </c>
      <c r="AY898" s="186" t="s">
        <v>124</v>
      </c>
    </row>
    <row r="899" s="184" customFormat="true" ht="12.8" hidden="false" customHeight="false" outlineLevel="0" collapsed="false">
      <c r="B899" s="185"/>
      <c r="D899" s="178" t="s">
        <v>133</v>
      </c>
      <c r="E899" s="186"/>
      <c r="F899" s="187" t="s">
        <v>1045</v>
      </c>
      <c r="H899" s="188" t="n">
        <v>8.73</v>
      </c>
      <c r="L899" s="185"/>
      <c r="M899" s="189"/>
      <c r="N899" s="190"/>
      <c r="O899" s="190"/>
      <c r="P899" s="190"/>
      <c r="Q899" s="190"/>
      <c r="R899" s="190"/>
      <c r="S899" s="190"/>
      <c r="T899" s="191"/>
      <c r="AT899" s="186" t="s">
        <v>133</v>
      </c>
      <c r="AU899" s="186" t="s">
        <v>82</v>
      </c>
      <c r="AV899" s="184" t="s">
        <v>82</v>
      </c>
      <c r="AW899" s="184" t="s">
        <v>29</v>
      </c>
      <c r="AX899" s="184" t="s">
        <v>72</v>
      </c>
      <c r="AY899" s="186" t="s">
        <v>124</v>
      </c>
    </row>
    <row r="900" s="184" customFormat="true" ht="12.8" hidden="false" customHeight="false" outlineLevel="0" collapsed="false">
      <c r="B900" s="185"/>
      <c r="D900" s="178" t="s">
        <v>133</v>
      </c>
      <c r="E900" s="186"/>
      <c r="F900" s="187" t="s">
        <v>1046</v>
      </c>
      <c r="H900" s="188" t="n">
        <v>17.072</v>
      </c>
      <c r="L900" s="185"/>
      <c r="M900" s="189"/>
      <c r="N900" s="190"/>
      <c r="O900" s="190"/>
      <c r="P900" s="190"/>
      <c r="Q900" s="190"/>
      <c r="R900" s="190"/>
      <c r="S900" s="190"/>
      <c r="T900" s="191"/>
      <c r="AT900" s="186" t="s">
        <v>133</v>
      </c>
      <c r="AU900" s="186" t="s">
        <v>82</v>
      </c>
      <c r="AV900" s="184" t="s">
        <v>82</v>
      </c>
      <c r="AW900" s="184" t="s">
        <v>29</v>
      </c>
      <c r="AX900" s="184" t="s">
        <v>72</v>
      </c>
      <c r="AY900" s="186" t="s">
        <v>124</v>
      </c>
    </row>
    <row r="901" s="184" customFormat="true" ht="12.8" hidden="false" customHeight="false" outlineLevel="0" collapsed="false">
      <c r="B901" s="185"/>
      <c r="D901" s="178" t="s">
        <v>133</v>
      </c>
      <c r="E901" s="186"/>
      <c r="F901" s="187" t="s">
        <v>1047</v>
      </c>
      <c r="H901" s="188" t="n">
        <v>25.254</v>
      </c>
      <c r="L901" s="185"/>
      <c r="M901" s="189"/>
      <c r="N901" s="190"/>
      <c r="O901" s="190"/>
      <c r="P901" s="190"/>
      <c r="Q901" s="190"/>
      <c r="R901" s="190"/>
      <c r="S901" s="190"/>
      <c r="T901" s="191"/>
      <c r="AT901" s="186" t="s">
        <v>133</v>
      </c>
      <c r="AU901" s="186" t="s">
        <v>82</v>
      </c>
      <c r="AV901" s="184" t="s">
        <v>82</v>
      </c>
      <c r="AW901" s="184" t="s">
        <v>29</v>
      </c>
      <c r="AX901" s="184" t="s">
        <v>72</v>
      </c>
      <c r="AY901" s="186" t="s">
        <v>124</v>
      </c>
    </row>
    <row r="902" s="184" customFormat="true" ht="12.8" hidden="false" customHeight="false" outlineLevel="0" collapsed="false">
      <c r="B902" s="185"/>
      <c r="D902" s="178" t="s">
        <v>133</v>
      </c>
      <c r="E902" s="186"/>
      <c r="F902" s="187" t="s">
        <v>1048</v>
      </c>
      <c r="H902" s="188" t="n">
        <v>30.644</v>
      </c>
      <c r="L902" s="185"/>
      <c r="M902" s="189"/>
      <c r="N902" s="190"/>
      <c r="O902" s="190"/>
      <c r="P902" s="190"/>
      <c r="Q902" s="190"/>
      <c r="R902" s="190"/>
      <c r="S902" s="190"/>
      <c r="T902" s="191"/>
      <c r="AT902" s="186" t="s">
        <v>133</v>
      </c>
      <c r="AU902" s="186" t="s">
        <v>82</v>
      </c>
      <c r="AV902" s="184" t="s">
        <v>82</v>
      </c>
      <c r="AW902" s="184" t="s">
        <v>29</v>
      </c>
      <c r="AX902" s="184" t="s">
        <v>72</v>
      </c>
      <c r="AY902" s="186" t="s">
        <v>124</v>
      </c>
    </row>
    <row r="903" s="184" customFormat="true" ht="12.8" hidden="false" customHeight="false" outlineLevel="0" collapsed="false">
      <c r="B903" s="185"/>
      <c r="D903" s="178" t="s">
        <v>133</v>
      </c>
      <c r="E903" s="186"/>
      <c r="F903" s="187" t="s">
        <v>1049</v>
      </c>
      <c r="H903" s="188" t="n">
        <v>35.414</v>
      </c>
      <c r="L903" s="185"/>
      <c r="M903" s="189"/>
      <c r="N903" s="190"/>
      <c r="O903" s="190"/>
      <c r="P903" s="190"/>
      <c r="Q903" s="190"/>
      <c r="R903" s="190"/>
      <c r="S903" s="190"/>
      <c r="T903" s="191"/>
      <c r="AT903" s="186" t="s">
        <v>133</v>
      </c>
      <c r="AU903" s="186" t="s">
        <v>82</v>
      </c>
      <c r="AV903" s="184" t="s">
        <v>82</v>
      </c>
      <c r="AW903" s="184" t="s">
        <v>29</v>
      </c>
      <c r="AX903" s="184" t="s">
        <v>72</v>
      </c>
      <c r="AY903" s="186" t="s">
        <v>124</v>
      </c>
    </row>
    <row r="904" s="184" customFormat="true" ht="12.8" hidden="false" customHeight="false" outlineLevel="0" collapsed="false">
      <c r="B904" s="185"/>
      <c r="D904" s="178" t="s">
        <v>133</v>
      </c>
      <c r="E904" s="186"/>
      <c r="F904" s="187" t="s">
        <v>1050</v>
      </c>
      <c r="H904" s="188" t="n">
        <v>31.214</v>
      </c>
      <c r="L904" s="185"/>
      <c r="M904" s="189"/>
      <c r="N904" s="190"/>
      <c r="O904" s="190"/>
      <c r="P904" s="190"/>
      <c r="Q904" s="190"/>
      <c r="R904" s="190"/>
      <c r="S904" s="190"/>
      <c r="T904" s="191"/>
      <c r="AT904" s="186" t="s">
        <v>133</v>
      </c>
      <c r="AU904" s="186" t="s">
        <v>82</v>
      </c>
      <c r="AV904" s="184" t="s">
        <v>82</v>
      </c>
      <c r="AW904" s="184" t="s">
        <v>29</v>
      </c>
      <c r="AX904" s="184" t="s">
        <v>72</v>
      </c>
      <c r="AY904" s="186" t="s">
        <v>124</v>
      </c>
    </row>
    <row r="905" s="184" customFormat="true" ht="12.8" hidden="false" customHeight="false" outlineLevel="0" collapsed="false">
      <c r="B905" s="185"/>
      <c r="D905" s="178" t="s">
        <v>133</v>
      </c>
      <c r="E905" s="186"/>
      <c r="F905" s="187" t="s">
        <v>1051</v>
      </c>
      <c r="H905" s="188" t="n">
        <v>17.022</v>
      </c>
      <c r="L905" s="185"/>
      <c r="M905" s="189"/>
      <c r="N905" s="190"/>
      <c r="O905" s="190"/>
      <c r="P905" s="190"/>
      <c r="Q905" s="190"/>
      <c r="R905" s="190"/>
      <c r="S905" s="190"/>
      <c r="T905" s="191"/>
      <c r="AT905" s="186" t="s">
        <v>133</v>
      </c>
      <c r="AU905" s="186" t="s">
        <v>82</v>
      </c>
      <c r="AV905" s="184" t="s">
        <v>82</v>
      </c>
      <c r="AW905" s="184" t="s">
        <v>29</v>
      </c>
      <c r="AX905" s="184" t="s">
        <v>72</v>
      </c>
      <c r="AY905" s="186" t="s">
        <v>124</v>
      </c>
    </row>
    <row r="906" s="184" customFormat="true" ht="12.8" hidden="false" customHeight="false" outlineLevel="0" collapsed="false">
      <c r="B906" s="185"/>
      <c r="D906" s="178" t="s">
        <v>133</v>
      </c>
      <c r="E906" s="186"/>
      <c r="F906" s="187" t="s">
        <v>1052</v>
      </c>
      <c r="H906" s="188" t="n">
        <v>10.15</v>
      </c>
      <c r="L906" s="185"/>
      <c r="M906" s="189"/>
      <c r="N906" s="190"/>
      <c r="O906" s="190"/>
      <c r="P906" s="190"/>
      <c r="Q906" s="190"/>
      <c r="R906" s="190"/>
      <c r="S906" s="190"/>
      <c r="T906" s="191"/>
      <c r="AT906" s="186" t="s">
        <v>133</v>
      </c>
      <c r="AU906" s="186" t="s">
        <v>82</v>
      </c>
      <c r="AV906" s="184" t="s">
        <v>82</v>
      </c>
      <c r="AW906" s="184" t="s">
        <v>29</v>
      </c>
      <c r="AX906" s="184" t="s">
        <v>72</v>
      </c>
      <c r="AY906" s="186" t="s">
        <v>124</v>
      </c>
    </row>
    <row r="907" s="184" customFormat="true" ht="12.8" hidden="false" customHeight="false" outlineLevel="0" collapsed="false">
      <c r="B907" s="185"/>
      <c r="D907" s="178" t="s">
        <v>133</v>
      </c>
      <c r="E907" s="186"/>
      <c r="F907" s="187" t="s">
        <v>1053</v>
      </c>
      <c r="H907" s="188" t="n">
        <v>11.52</v>
      </c>
      <c r="L907" s="185"/>
      <c r="M907" s="189"/>
      <c r="N907" s="190"/>
      <c r="O907" s="190"/>
      <c r="P907" s="190"/>
      <c r="Q907" s="190"/>
      <c r="R907" s="190"/>
      <c r="S907" s="190"/>
      <c r="T907" s="191"/>
      <c r="AT907" s="186" t="s">
        <v>133</v>
      </c>
      <c r="AU907" s="186" t="s">
        <v>82</v>
      </c>
      <c r="AV907" s="184" t="s">
        <v>82</v>
      </c>
      <c r="AW907" s="184" t="s">
        <v>29</v>
      </c>
      <c r="AX907" s="184" t="s">
        <v>72</v>
      </c>
      <c r="AY907" s="186" t="s">
        <v>124</v>
      </c>
    </row>
    <row r="908" s="184" customFormat="true" ht="12.8" hidden="false" customHeight="false" outlineLevel="0" collapsed="false">
      <c r="B908" s="185"/>
      <c r="D908" s="178" t="s">
        <v>133</v>
      </c>
      <c r="E908" s="186"/>
      <c r="F908" s="187" t="s">
        <v>1054</v>
      </c>
      <c r="H908" s="188" t="n">
        <v>15.2</v>
      </c>
      <c r="L908" s="185"/>
      <c r="M908" s="189"/>
      <c r="N908" s="190"/>
      <c r="O908" s="190"/>
      <c r="P908" s="190"/>
      <c r="Q908" s="190"/>
      <c r="R908" s="190"/>
      <c r="S908" s="190"/>
      <c r="T908" s="191"/>
      <c r="AT908" s="186" t="s">
        <v>133</v>
      </c>
      <c r="AU908" s="186" t="s">
        <v>82</v>
      </c>
      <c r="AV908" s="184" t="s">
        <v>82</v>
      </c>
      <c r="AW908" s="184" t="s">
        <v>29</v>
      </c>
      <c r="AX908" s="184" t="s">
        <v>72</v>
      </c>
      <c r="AY908" s="186" t="s">
        <v>124</v>
      </c>
    </row>
    <row r="909" s="184" customFormat="true" ht="19.7" hidden="false" customHeight="false" outlineLevel="0" collapsed="false">
      <c r="B909" s="185"/>
      <c r="D909" s="178" t="s">
        <v>133</v>
      </c>
      <c r="E909" s="186"/>
      <c r="F909" s="187" t="s">
        <v>1055</v>
      </c>
      <c r="H909" s="188" t="n">
        <v>17.508</v>
      </c>
      <c r="L909" s="185"/>
      <c r="M909" s="189"/>
      <c r="N909" s="190"/>
      <c r="O909" s="190"/>
      <c r="P909" s="190"/>
      <c r="Q909" s="190"/>
      <c r="R909" s="190"/>
      <c r="S909" s="190"/>
      <c r="T909" s="191"/>
      <c r="AT909" s="186" t="s">
        <v>133</v>
      </c>
      <c r="AU909" s="186" t="s">
        <v>82</v>
      </c>
      <c r="AV909" s="184" t="s">
        <v>82</v>
      </c>
      <c r="AW909" s="184" t="s">
        <v>29</v>
      </c>
      <c r="AX909" s="184" t="s">
        <v>72</v>
      </c>
      <c r="AY909" s="186" t="s">
        <v>124</v>
      </c>
    </row>
    <row r="910" s="184" customFormat="true" ht="12.8" hidden="false" customHeight="false" outlineLevel="0" collapsed="false">
      <c r="B910" s="185"/>
      <c r="D910" s="178" t="s">
        <v>133</v>
      </c>
      <c r="E910" s="186"/>
      <c r="F910" s="187" t="s">
        <v>1056</v>
      </c>
      <c r="H910" s="188" t="n">
        <v>21.7</v>
      </c>
      <c r="L910" s="185"/>
      <c r="M910" s="189"/>
      <c r="N910" s="190"/>
      <c r="O910" s="190"/>
      <c r="P910" s="190"/>
      <c r="Q910" s="190"/>
      <c r="R910" s="190"/>
      <c r="S910" s="190"/>
      <c r="T910" s="191"/>
      <c r="AT910" s="186" t="s">
        <v>133</v>
      </c>
      <c r="AU910" s="186" t="s">
        <v>82</v>
      </c>
      <c r="AV910" s="184" t="s">
        <v>82</v>
      </c>
      <c r="AW910" s="184" t="s">
        <v>29</v>
      </c>
      <c r="AX910" s="184" t="s">
        <v>72</v>
      </c>
      <c r="AY910" s="186" t="s">
        <v>124</v>
      </c>
    </row>
    <row r="911" s="215" customFormat="true" ht="12.8" hidden="false" customHeight="false" outlineLevel="0" collapsed="false">
      <c r="B911" s="216"/>
      <c r="D911" s="178" t="s">
        <v>133</v>
      </c>
      <c r="E911" s="217"/>
      <c r="F911" s="218" t="s">
        <v>392</v>
      </c>
      <c r="H911" s="219" t="n">
        <v>303.27</v>
      </c>
      <c r="L911" s="216"/>
      <c r="M911" s="220"/>
      <c r="N911" s="221"/>
      <c r="O911" s="221"/>
      <c r="P911" s="221"/>
      <c r="Q911" s="221"/>
      <c r="R911" s="221"/>
      <c r="S911" s="221"/>
      <c r="T911" s="222"/>
      <c r="AT911" s="217" t="s">
        <v>133</v>
      </c>
      <c r="AU911" s="217" t="s">
        <v>82</v>
      </c>
      <c r="AV911" s="215" t="s">
        <v>142</v>
      </c>
      <c r="AW911" s="215" t="s">
        <v>29</v>
      </c>
      <c r="AX911" s="215" t="s">
        <v>72</v>
      </c>
      <c r="AY911" s="217" t="s">
        <v>124</v>
      </c>
    </row>
    <row r="912" s="176" customFormat="true" ht="12.8" hidden="false" customHeight="false" outlineLevel="0" collapsed="false">
      <c r="B912" s="177"/>
      <c r="D912" s="178" t="s">
        <v>133</v>
      </c>
      <c r="E912" s="179"/>
      <c r="F912" s="180" t="s">
        <v>360</v>
      </c>
      <c r="H912" s="179"/>
      <c r="L912" s="177"/>
      <c r="M912" s="181"/>
      <c r="N912" s="182"/>
      <c r="O912" s="182"/>
      <c r="P912" s="182"/>
      <c r="Q912" s="182"/>
      <c r="R912" s="182"/>
      <c r="S912" s="182"/>
      <c r="T912" s="183"/>
      <c r="AT912" s="179" t="s">
        <v>133</v>
      </c>
      <c r="AU912" s="179" t="s">
        <v>82</v>
      </c>
      <c r="AV912" s="176" t="s">
        <v>80</v>
      </c>
      <c r="AW912" s="176" t="s">
        <v>29</v>
      </c>
      <c r="AX912" s="176" t="s">
        <v>72</v>
      </c>
      <c r="AY912" s="179" t="s">
        <v>124</v>
      </c>
    </row>
    <row r="913" s="184" customFormat="true" ht="12.8" hidden="false" customHeight="false" outlineLevel="0" collapsed="false">
      <c r="B913" s="185"/>
      <c r="D913" s="178" t="s">
        <v>133</v>
      </c>
      <c r="E913" s="186"/>
      <c r="F913" s="187" t="s">
        <v>1057</v>
      </c>
      <c r="H913" s="188" t="n">
        <v>10.728</v>
      </c>
      <c r="L913" s="185"/>
      <c r="M913" s="189"/>
      <c r="N913" s="190"/>
      <c r="O913" s="190"/>
      <c r="P913" s="190"/>
      <c r="Q913" s="190"/>
      <c r="R913" s="190"/>
      <c r="S913" s="190"/>
      <c r="T913" s="191"/>
      <c r="AT913" s="186" t="s">
        <v>133</v>
      </c>
      <c r="AU913" s="186" t="s">
        <v>82</v>
      </c>
      <c r="AV913" s="184" t="s">
        <v>82</v>
      </c>
      <c r="AW913" s="184" t="s">
        <v>29</v>
      </c>
      <c r="AX913" s="184" t="s">
        <v>72</v>
      </c>
      <c r="AY913" s="186" t="s">
        <v>124</v>
      </c>
    </row>
    <row r="914" s="184" customFormat="true" ht="12.8" hidden="false" customHeight="false" outlineLevel="0" collapsed="false">
      <c r="B914" s="185"/>
      <c r="D914" s="178" t="s">
        <v>133</v>
      </c>
      <c r="E914" s="186"/>
      <c r="F914" s="187" t="s">
        <v>1058</v>
      </c>
      <c r="H914" s="188" t="n">
        <v>35.728</v>
      </c>
      <c r="L914" s="185"/>
      <c r="M914" s="189"/>
      <c r="N914" s="190"/>
      <c r="O914" s="190"/>
      <c r="P914" s="190"/>
      <c r="Q914" s="190"/>
      <c r="R914" s="190"/>
      <c r="S914" s="190"/>
      <c r="T914" s="191"/>
      <c r="AT914" s="186" t="s">
        <v>133</v>
      </c>
      <c r="AU914" s="186" t="s">
        <v>82</v>
      </c>
      <c r="AV914" s="184" t="s">
        <v>82</v>
      </c>
      <c r="AW914" s="184" t="s">
        <v>29</v>
      </c>
      <c r="AX914" s="184" t="s">
        <v>72</v>
      </c>
      <c r="AY914" s="186" t="s">
        <v>124</v>
      </c>
    </row>
    <row r="915" s="184" customFormat="true" ht="12.8" hidden="false" customHeight="false" outlineLevel="0" collapsed="false">
      <c r="B915" s="185"/>
      <c r="D915" s="178" t="s">
        <v>133</v>
      </c>
      <c r="E915" s="186"/>
      <c r="F915" s="187" t="s">
        <v>1059</v>
      </c>
      <c r="H915" s="188" t="n">
        <v>22.7</v>
      </c>
      <c r="L915" s="185"/>
      <c r="M915" s="189"/>
      <c r="N915" s="190"/>
      <c r="O915" s="190"/>
      <c r="P915" s="190"/>
      <c r="Q915" s="190"/>
      <c r="R915" s="190"/>
      <c r="S915" s="190"/>
      <c r="T915" s="191"/>
      <c r="AT915" s="186" t="s">
        <v>133</v>
      </c>
      <c r="AU915" s="186" t="s">
        <v>82</v>
      </c>
      <c r="AV915" s="184" t="s">
        <v>82</v>
      </c>
      <c r="AW915" s="184" t="s">
        <v>29</v>
      </c>
      <c r="AX915" s="184" t="s">
        <v>72</v>
      </c>
      <c r="AY915" s="186" t="s">
        <v>124</v>
      </c>
    </row>
    <row r="916" s="184" customFormat="true" ht="12.8" hidden="false" customHeight="false" outlineLevel="0" collapsed="false">
      <c r="B916" s="185"/>
      <c r="D916" s="178" t="s">
        <v>133</v>
      </c>
      <c r="E916" s="186"/>
      <c r="F916" s="187" t="s">
        <v>1060</v>
      </c>
      <c r="H916" s="188" t="n">
        <v>26.026</v>
      </c>
      <c r="L916" s="185"/>
      <c r="M916" s="189"/>
      <c r="N916" s="190"/>
      <c r="O916" s="190"/>
      <c r="P916" s="190"/>
      <c r="Q916" s="190"/>
      <c r="R916" s="190"/>
      <c r="S916" s="190"/>
      <c r="T916" s="191"/>
      <c r="AT916" s="186" t="s">
        <v>133</v>
      </c>
      <c r="AU916" s="186" t="s">
        <v>82</v>
      </c>
      <c r="AV916" s="184" t="s">
        <v>82</v>
      </c>
      <c r="AW916" s="184" t="s">
        <v>29</v>
      </c>
      <c r="AX916" s="184" t="s">
        <v>72</v>
      </c>
      <c r="AY916" s="186" t="s">
        <v>124</v>
      </c>
    </row>
    <row r="917" s="184" customFormat="true" ht="12.8" hidden="false" customHeight="false" outlineLevel="0" collapsed="false">
      <c r="B917" s="185"/>
      <c r="D917" s="178" t="s">
        <v>133</v>
      </c>
      <c r="E917" s="186"/>
      <c r="F917" s="187" t="s">
        <v>1061</v>
      </c>
      <c r="H917" s="188" t="n">
        <v>13.094</v>
      </c>
      <c r="L917" s="185"/>
      <c r="M917" s="189"/>
      <c r="N917" s="190"/>
      <c r="O917" s="190"/>
      <c r="P917" s="190"/>
      <c r="Q917" s="190"/>
      <c r="R917" s="190"/>
      <c r="S917" s="190"/>
      <c r="T917" s="191"/>
      <c r="AT917" s="186" t="s">
        <v>133</v>
      </c>
      <c r="AU917" s="186" t="s">
        <v>82</v>
      </c>
      <c r="AV917" s="184" t="s">
        <v>82</v>
      </c>
      <c r="AW917" s="184" t="s">
        <v>29</v>
      </c>
      <c r="AX917" s="184" t="s">
        <v>72</v>
      </c>
      <c r="AY917" s="186" t="s">
        <v>124</v>
      </c>
    </row>
    <row r="918" s="184" customFormat="true" ht="12.8" hidden="false" customHeight="false" outlineLevel="0" collapsed="false">
      <c r="B918" s="185"/>
      <c r="D918" s="178" t="s">
        <v>133</v>
      </c>
      <c r="E918" s="186"/>
      <c r="F918" s="187" t="s">
        <v>1062</v>
      </c>
      <c r="H918" s="188" t="n">
        <v>18.884</v>
      </c>
      <c r="L918" s="185"/>
      <c r="M918" s="189"/>
      <c r="N918" s="190"/>
      <c r="O918" s="190"/>
      <c r="P918" s="190"/>
      <c r="Q918" s="190"/>
      <c r="R918" s="190"/>
      <c r="S918" s="190"/>
      <c r="T918" s="191"/>
      <c r="AT918" s="186" t="s">
        <v>133</v>
      </c>
      <c r="AU918" s="186" t="s">
        <v>82</v>
      </c>
      <c r="AV918" s="184" t="s">
        <v>82</v>
      </c>
      <c r="AW918" s="184" t="s">
        <v>29</v>
      </c>
      <c r="AX918" s="184" t="s">
        <v>72</v>
      </c>
      <c r="AY918" s="186" t="s">
        <v>124</v>
      </c>
    </row>
    <row r="919" s="184" customFormat="true" ht="12.8" hidden="false" customHeight="false" outlineLevel="0" collapsed="false">
      <c r="B919" s="185"/>
      <c r="D919" s="178" t="s">
        <v>133</v>
      </c>
      <c r="E919" s="186"/>
      <c r="F919" s="187" t="s">
        <v>1063</v>
      </c>
      <c r="H919" s="188" t="n">
        <v>23.996</v>
      </c>
      <c r="L919" s="185"/>
      <c r="M919" s="189"/>
      <c r="N919" s="190"/>
      <c r="O919" s="190"/>
      <c r="P919" s="190"/>
      <c r="Q919" s="190"/>
      <c r="R919" s="190"/>
      <c r="S919" s="190"/>
      <c r="T919" s="191"/>
      <c r="AT919" s="186" t="s">
        <v>133</v>
      </c>
      <c r="AU919" s="186" t="s">
        <v>82</v>
      </c>
      <c r="AV919" s="184" t="s">
        <v>82</v>
      </c>
      <c r="AW919" s="184" t="s">
        <v>29</v>
      </c>
      <c r="AX919" s="184" t="s">
        <v>72</v>
      </c>
      <c r="AY919" s="186" t="s">
        <v>124</v>
      </c>
    </row>
    <row r="920" s="184" customFormat="true" ht="12.8" hidden="false" customHeight="false" outlineLevel="0" collapsed="false">
      <c r="B920" s="185"/>
      <c r="D920" s="178" t="s">
        <v>133</v>
      </c>
      <c r="E920" s="186"/>
      <c r="F920" s="187" t="s">
        <v>1064</v>
      </c>
      <c r="H920" s="188" t="n">
        <v>26.91</v>
      </c>
      <c r="L920" s="185"/>
      <c r="M920" s="189"/>
      <c r="N920" s="190"/>
      <c r="O920" s="190"/>
      <c r="P920" s="190"/>
      <c r="Q920" s="190"/>
      <c r="R920" s="190"/>
      <c r="S920" s="190"/>
      <c r="T920" s="191"/>
      <c r="AT920" s="186" t="s">
        <v>133</v>
      </c>
      <c r="AU920" s="186" t="s">
        <v>82</v>
      </c>
      <c r="AV920" s="184" t="s">
        <v>82</v>
      </c>
      <c r="AW920" s="184" t="s">
        <v>29</v>
      </c>
      <c r="AX920" s="184" t="s">
        <v>72</v>
      </c>
      <c r="AY920" s="186" t="s">
        <v>124</v>
      </c>
    </row>
    <row r="921" s="184" customFormat="true" ht="12.8" hidden="false" customHeight="false" outlineLevel="0" collapsed="false">
      <c r="B921" s="185"/>
      <c r="D921" s="178" t="s">
        <v>133</v>
      </c>
      <c r="E921" s="186"/>
      <c r="F921" s="187" t="s">
        <v>1065</v>
      </c>
      <c r="H921" s="188" t="n">
        <v>29.304</v>
      </c>
      <c r="L921" s="185"/>
      <c r="M921" s="189"/>
      <c r="N921" s="190"/>
      <c r="O921" s="190"/>
      <c r="P921" s="190"/>
      <c r="Q921" s="190"/>
      <c r="R921" s="190"/>
      <c r="S921" s="190"/>
      <c r="T921" s="191"/>
      <c r="AT921" s="186" t="s">
        <v>133</v>
      </c>
      <c r="AU921" s="186" t="s">
        <v>82</v>
      </c>
      <c r="AV921" s="184" t="s">
        <v>82</v>
      </c>
      <c r="AW921" s="184" t="s">
        <v>29</v>
      </c>
      <c r="AX921" s="184" t="s">
        <v>72</v>
      </c>
      <c r="AY921" s="186" t="s">
        <v>124</v>
      </c>
    </row>
    <row r="922" s="184" customFormat="true" ht="12.8" hidden="false" customHeight="false" outlineLevel="0" collapsed="false">
      <c r="B922" s="185"/>
      <c r="D922" s="178" t="s">
        <v>133</v>
      </c>
      <c r="E922" s="186"/>
      <c r="F922" s="187" t="s">
        <v>1066</v>
      </c>
      <c r="H922" s="188" t="n">
        <v>19.102</v>
      </c>
      <c r="L922" s="185"/>
      <c r="M922" s="189"/>
      <c r="N922" s="190"/>
      <c r="O922" s="190"/>
      <c r="P922" s="190"/>
      <c r="Q922" s="190"/>
      <c r="R922" s="190"/>
      <c r="S922" s="190"/>
      <c r="T922" s="191"/>
      <c r="AT922" s="186" t="s">
        <v>133</v>
      </c>
      <c r="AU922" s="186" t="s">
        <v>82</v>
      </c>
      <c r="AV922" s="184" t="s">
        <v>82</v>
      </c>
      <c r="AW922" s="184" t="s">
        <v>29</v>
      </c>
      <c r="AX922" s="184" t="s">
        <v>72</v>
      </c>
      <c r="AY922" s="186" t="s">
        <v>124</v>
      </c>
    </row>
    <row r="923" s="184" customFormat="true" ht="12.8" hidden="false" customHeight="false" outlineLevel="0" collapsed="false">
      <c r="B923" s="185"/>
      <c r="D923" s="178" t="s">
        <v>133</v>
      </c>
      <c r="E923" s="186"/>
      <c r="F923" s="187" t="s">
        <v>1067</v>
      </c>
      <c r="H923" s="188" t="n">
        <v>20.732</v>
      </c>
      <c r="L923" s="185"/>
      <c r="M923" s="189"/>
      <c r="N923" s="190"/>
      <c r="O923" s="190"/>
      <c r="P923" s="190"/>
      <c r="Q923" s="190"/>
      <c r="R923" s="190"/>
      <c r="S923" s="190"/>
      <c r="T923" s="191"/>
      <c r="AT923" s="186" t="s">
        <v>133</v>
      </c>
      <c r="AU923" s="186" t="s">
        <v>82</v>
      </c>
      <c r="AV923" s="184" t="s">
        <v>82</v>
      </c>
      <c r="AW923" s="184" t="s">
        <v>29</v>
      </c>
      <c r="AX923" s="184" t="s">
        <v>72</v>
      </c>
      <c r="AY923" s="186" t="s">
        <v>124</v>
      </c>
    </row>
    <row r="924" s="184" customFormat="true" ht="12.8" hidden="false" customHeight="false" outlineLevel="0" collapsed="false">
      <c r="B924" s="185"/>
      <c r="D924" s="178" t="s">
        <v>133</v>
      </c>
      <c r="E924" s="186"/>
      <c r="F924" s="187" t="s">
        <v>1068</v>
      </c>
      <c r="H924" s="188" t="n">
        <v>28.424</v>
      </c>
      <c r="L924" s="185"/>
      <c r="M924" s="189"/>
      <c r="N924" s="190"/>
      <c r="O924" s="190"/>
      <c r="P924" s="190"/>
      <c r="Q924" s="190"/>
      <c r="R924" s="190"/>
      <c r="S924" s="190"/>
      <c r="T924" s="191"/>
      <c r="AT924" s="186" t="s">
        <v>133</v>
      </c>
      <c r="AU924" s="186" t="s">
        <v>82</v>
      </c>
      <c r="AV924" s="184" t="s">
        <v>82</v>
      </c>
      <c r="AW924" s="184" t="s">
        <v>29</v>
      </c>
      <c r="AX924" s="184" t="s">
        <v>72</v>
      </c>
      <c r="AY924" s="186" t="s">
        <v>124</v>
      </c>
    </row>
    <row r="925" s="184" customFormat="true" ht="12.8" hidden="false" customHeight="false" outlineLevel="0" collapsed="false">
      <c r="B925" s="185"/>
      <c r="D925" s="178" t="s">
        <v>133</v>
      </c>
      <c r="E925" s="186"/>
      <c r="F925" s="187" t="s">
        <v>1069</v>
      </c>
      <c r="H925" s="188" t="n">
        <v>13.83</v>
      </c>
      <c r="L925" s="185"/>
      <c r="M925" s="189"/>
      <c r="N925" s="190"/>
      <c r="O925" s="190"/>
      <c r="P925" s="190"/>
      <c r="Q925" s="190"/>
      <c r="R925" s="190"/>
      <c r="S925" s="190"/>
      <c r="T925" s="191"/>
      <c r="AT925" s="186" t="s">
        <v>133</v>
      </c>
      <c r="AU925" s="186" t="s">
        <v>82</v>
      </c>
      <c r="AV925" s="184" t="s">
        <v>82</v>
      </c>
      <c r="AW925" s="184" t="s">
        <v>29</v>
      </c>
      <c r="AX925" s="184" t="s">
        <v>72</v>
      </c>
      <c r="AY925" s="186" t="s">
        <v>124</v>
      </c>
    </row>
    <row r="926" s="184" customFormat="true" ht="12.8" hidden="false" customHeight="false" outlineLevel="0" collapsed="false">
      <c r="B926" s="185"/>
      <c r="D926" s="178" t="s">
        <v>133</v>
      </c>
      <c r="E926" s="186"/>
      <c r="F926" s="187" t="s">
        <v>1070</v>
      </c>
      <c r="H926" s="188" t="n">
        <v>19.93</v>
      </c>
      <c r="L926" s="185"/>
      <c r="M926" s="189"/>
      <c r="N926" s="190"/>
      <c r="O926" s="190"/>
      <c r="P926" s="190"/>
      <c r="Q926" s="190"/>
      <c r="R926" s="190"/>
      <c r="S926" s="190"/>
      <c r="T926" s="191"/>
      <c r="AT926" s="186" t="s">
        <v>133</v>
      </c>
      <c r="AU926" s="186" t="s">
        <v>82</v>
      </c>
      <c r="AV926" s="184" t="s">
        <v>82</v>
      </c>
      <c r="AW926" s="184" t="s">
        <v>29</v>
      </c>
      <c r="AX926" s="184" t="s">
        <v>72</v>
      </c>
      <c r="AY926" s="186" t="s">
        <v>124</v>
      </c>
    </row>
    <row r="927" s="184" customFormat="true" ht="12.8" hidden="false" customHeight="false" outlineLevel="0" collapsed="false">
      <c r="B927" s="185"/>
      <c r="D927" s="178" t="s">
        <v>133</v>
      </c>
      <c r="E927" s="186"/>
      <c r="F927" s="187" t="s">
        <v>1071</v>
      </c>
      <c r="H927" s="188" t="n">
        <v>5</v>
      </c>
      <c r="L927" s="185"/>
      <c r="M927" s="189"/>
      <c r="N927" s="190"/>
      <c r="O927" s="190"/>
      <c r="P927" s="190"/>
      <c r="Q927" s="190"/>
      <c r="R927" s="190"/>
      <c r="S927" s="190"/>
      <c r="T927" s="191"/>
      <c r="AT927" s="186" t="s">
        <v>133</v>
      </c>
      <c r="AU927" s="186" t="s">
        <v>82</v>
      </c>
      <c r="AV927" s="184" t="s">
        <v>82</v>
      </c>
      <c r="AW927" s="184" t="s">
        <v>29</v>
      </c>
      <c r="AX927" s="184" t="s">
        <v>72</v>
      </c>
      <c r="AY927" s="186" t="s">
        <v>124</v>
      </c>
    </row>
    <row r="928" s="215" customFormat="true" ht="12.8" hidden="false" customHeight="false" outlineLevel="0" collapsed="false">
      <c r="B928" s="216"/>
      <c r="D928" s="178" t="s">
        <v>133</v>
      </c>
      <c r="E928" s="217"/>
      <c r="F928" s="218" t="s">
        <v>392</v>
      </c>
      <c r="H928" s="219" t="n">
        <v>314.388</v>
      </c>
      <c r="L928" s="216"/>
      <c r="M928" s="220"/>
      <c r="N928" s="221"/>
      <c r="O928" s="221"/>
      <c r="P928" s="221"/>
      <c r="Q928" s="221"/>
      <c r="R928" s="221"/>
      <c r="S928" s="221"/>
      <c r="T928" s="222"/>
      <c r="AT928" s="217" t="s">
        <v>133</v>
      </c>
      <c r="AU928" s="217" t="s">
        <v>82</v>
      </c>
      <c r="AV928" s="215" t="s">
        <v>142</v>
      </c>
      <c r="AW928" s="215" t="s">
        <v>29</v>
      </c>
      <c r="AX928" s="215" t="s">
        <v>72</v>
      </c>
      <c r="AY928" s="217" t="s">
        <v>124</v>
      </c>
    </row>
    <row r="929" s="197" customFormat="true" ht="12.8" hidden="false" customHeight="false" outlineLevel="0" collapsed="false">
      <c r="B929" s="198"/>
      <c r="D929" s="178" t="s">
        <v>133</v>
      </c>
      <c r="E929" s="199"/>
      <c r="F929" s="200" t="s">
        <v>234</v>
      </c>
      <c r="H929" s="201" t="n">
        <v>617.658</v>
      </c>
      <c r="L929" s="198"/>
      <c r="M929" s="202"/>
      <c r="N929" s="203"/>
      <c r="O929" s="203"/>
      <c r="P929" s="203"/>
      <c r="Q929" s="203"/>
      <c r="R929" s="203"/>
      <c r="S929" s="203"/>
      <c r="T929" s="204"/>
      <c r="AT929" s="199" t="s">
        <v>133</v>
      </c>
      <c r="AU929" s="199" t="s">
        <v>82</v>
      </c>
      <c r="AV929" s="197" t="s">
        <v>131</v>
      </c>
      <c r="AW929" s="197" t="s">
        <v>29</v>
      </c>
      <c r="AX929" s="197" t="s">
        <v>80</v>
      </c>
      <c r="AY929" s="199" t="s">
        <v>124</v>
      </c>
    </row>
    <row r="930" s="22" customFormat="true" ht="16.5" hidden="false" customHeight="true" outlineLevel="0" collapsed="false">
      <c r="A930" s="17"/>
      <c r="B930" s="162"/>
      <c r="C930" s="163" t="s">
        <v>1072</v>
      </c>
      <c r="D930" s="163" t="s">
        <v>127</v>
      </c>
      <c r="E930" s="164" t="s">
        <v>1073</v>
      </c>
      <c r="F930" s="165" t="s">
        <v>1074</v>
      </c>
      <c r="G930" s="166" t="s">
        <v>130</v>
      </c>
      <c r="H930" s="167" t="n">
        <v>5.238</v>
      </c>
      <c r="I930" s="168"/>
      <c r="J930" s="168" t="n">
        <f aca="false">ROUND(I930*H930,2)</f>
        <v>0</v>
      </c>
      <c r="K930" s="169"/>
      <c r="L930" s="18"/>
      <c r="M930" s="170"/>
      <c r="N930" s="171" t="s">
        <v>37</v>
      </c>
      <c r="O930" s="172" t="n">
        <v>1.836</v>
      </c>
      <c r="P930" s="172" t="n">
        <f aca="false">O930*H930</f>
        <v>9.616968</v>
      </c>
      <c r="Q930" s="172" t="n">
        <v>1.837</v>
      </c>
      <c r="R930" s="172" t="n">
        <f aca="false">Q930*H930</f>
        <v>9.622206</v>
      </c>
      <c r="S930" s="172" t="n">
        <v>0</v>
      </c>
      <c r="T930" s="173" t="n">
        <f aca="false">S930*H930</f>
        <v>0</v>
      </c>
      <c r="U930" s="17"/>
      <c r="V930" s="17"/>
      <c r="W930" s="17"/>
      <c r="X930" s="17"/>
      <c r="Y930" s="17"/>
      <c r="Z930" s="17"/>
      <c r="AA930" s="17"/>
      <c r="AB930" s="17"/>
      <c r="AC930" s="17"/>
      <c r="AD930" s="17"/>
      <c r="AE930" s="17"/>
      <c r="AR930" s="174" t="s">
        <v>131</v>
      </c>
      <c r="AT930" s="174" t="s">
        <v>127</v>
      </c>
      <c r="AU930" s="174" t="s">
        <v>82</v>
      </c>
      <c r="AY930" s="3" t="s">
        <v>124</v>
      </c>
      <c r="BE930" s="175" t="n">
        <f aca="false">IF(N930="základní",J930,0)</f>
        <v>0</v>
      </c>
      <c r="BF930" s="175" t="n">
        <f aca="false">IF(N930="snížená",J930,0)</f>
        <v>0</v>
      </c>
      <c r="BG930" s="175" t="n">
        <f aca="false">IF(N930="zákl. přenesená",J930,0)</f>
        <v>0</v>
      </c>
      <c r="BH930" s="175" t="n">
        <f aca="false">IF(N930="sníž. přenesená",J930,0)</f>
        <v>0</v>
      </c>
      <c r="BI930" s="175" t="n">
        <f aca="false">IF(N930="nulová",J930,0)</f>
        <v>0</v>
      </c>
      <c r="BJ930" s="3" t="s">
        <v>80</v>
      </c>
      <c r="BK930" s="175" t="n">
        <f aca="false">ROUND(I930*H930,2)</f>
        <v>0</v>
      </c>
      <c r="BL930" s="3" t="s">
        <v>131</v>
      </c>
      <c r="BM930" s="174" t="s">
        <v>1075</v>
      </c>
    </row>
    <row r="931" s="184" customFormat="true" ht="12.8" hidden="false" customHeight="false" outlineLevel="0" collapsed="false">
      <c r="B931" s="185"/>
      <c r="D931" s="178" t="s">
        <v>133</v>
      </c>
      <c r="E931" s="186"/>
      <c r="F931" s="187" t="s">
        <v>1076</v>
      </c>
      <c r="H931" s="188" t="n">
        <v>0.283</v>
      </c>
      <c r="L931" s="185"/>
      <c r="M931" s="189"/>
      <c r="N931" s="190"/>
      <c r="O931" s="190"/>
      <c r="P931" s="190"/>
      <c r="Q931" s="190"/>
      <c r="R931" s="190"/>
      <c r="S931" s="190"/>
      <c r="T931" s="191"/>
      <c r="AT931" s="186" t="s">
        <v>133</v>
      </c>
      <c r="AU931" s="186" t="s">
        <v>82</v>
      </c>
      <c r="AV931" s="184" t="s">
        <v>82</v>
      </c>
      <c r="AW931" s="184" t="s">
        <v>29</v>
      </c>
      <c r="AX931" s="184" t="s">
        <v>72</v>
      </c>
      <c r="AY931" s="186" t="s">
        <v>124</v>
      </c>
    </row>
    <row r="932" s="184" customFormat="true" ht="12.8" hidden="false" customHeight="false" outlineLevel="0" collapsed="false">
      <c r="B932" s="185"/>
      <c r="D932" s="178" t="s">
        <v>133</v>
      </c>
      <c r="E932" s="186"/>
      <c r="F932" s="187" t="s">
        <v>1077</v>
      </c>
      <c r="H932" s="188" t="n">
        <v>4.955</v>
      </c>
      <c r="L932" s="185"/>
      <c r="M932" s="189"/>
      <c r="N932" s="190"/>
      <c r="O932" s="190"/>
      <c r="P932" s="190"/>
      <c r="Q932" s="190"/>
      <c r="R932" s="190"/>
      <c r="S932" s="190"/>
      <c r="T932" s="191"/>
      <c r="AT932" s="186" t="s">
        <v>133</v>
      </c>
      <c r="AU932" s="186" t="s">
        <v>82</v>
      </c>
      <c r="AV932" s="184" t="s">
        <v>82</v>
      </c>
      <c r="AW932" s="184" t="s">
        <v>29</v>
      </c>
      <c r="AX932" s="184" t="s">
        <v>72</v>
      </c>
      <c r="AY932" s="186" t="s">
        <v>124</v>
      </c>
    </row>
    <row r="933" s="197" customFormat="true" ht="12.8" hidden="false" customHeight="false" outlineLevel="0" collapsed="false">
      <c r="B933" s="198"/>
      <c r="D933" s="178" t="s">
        <v>133</v>
      </c>
      <c r="E933" s="199"/>
      <c r="F933" s="200" t="s">
        <v>234</v>
      </c>
      <c r="H933" s="201" t="n">
        <v>5.238</v>
      </c>
      <c r="L933" s="198"/>
      <c r="M933" s="202"/>
      <c r="N933" s="203"/>
      <c r="O933" s="203"/>
      <c r="P933" s="203"/>
      <c r="Q933" s="203"/>
      <c r="R933" s="203"/>
      <c r="S933" s="203"/>
      <c r="T933" s="204"/>
      <c r="AT933" s="199" t="s">
        <v>133</v>
      </c>
      <c r="AU933" s="199" t="s">
        <v>82</v>
      </c>
      <c r="AV933" s="197" t="s">
        <v>131</v>
      </c>
      <c r="AW933" s="197" t="s">
        <v>29</v>
      </c>
      <c r="AX933" s="197" t="s">
        <v>80</v>
      </c>
      <c r="AY933" s="199" t="s">
        <v>124</v>
      </c>
    </row>
    <row r="934" s="22" customFormat="true" ht="16.5" hidden="false" customHeight="true" outlineLevel="0" collapsed="false">
      <c r="A934" s="17"/>
      <c r="B934" s="162"/>
      <c r="C934" s="163" t="s">
        <v>1078</v>
      </c>
      <c r="D934" s="163" t="s">
        <v>127</v>
      </c>
      <c r="E934" s="164" t="s">
        <v>1079</v>
      </c>
      <c r="F934" s="165" t="s">
        <v>1080</v>
      </c>
      <c r="G934" s="166" t="s">
        <v>256</v>
      </c>
      <c r="H934" s="167" t="n">
        <v>3.2</v>
      </c>
      <c r="I934" s="168"/>
      <c r="J934" s="168" t="n">
        <f aca="false">ROUND(I934*H934,2)</f>
        <v>0</v>
      </c>
      <c r="K934" s="169"/>
      <c r="L934" s="18"/>
      <c r="M934" s="170"/>
      <c r="N934" s="171" t="s">
        <v>37</v>
      </c>
      <c r="O934" s="172" t="n">
        <v>0.507</v>
      </c>
      <c r="P934" s="172" t="n">
        <f aca="false">O934*H934</f>
        <v>1.6224</v>
      </c>
      <c r="Q934" s="172" t="n">
        <v>0.23845</v>
      </c>
      <c r="R934" s="172" t="n">
        <f aca="false">Q934*H934</f>
        <v>0.76304</v>
      </c>
      <c r="S934" s="172" t="n">
        <v>0</v>
      </c>
      <c r="T934" s="173" t="n">
        <f aca="false">S934*H934</f>
        <v>0</v>
      </c>
      <c r="U934" s="17"/>
      <c r="V934" s="17"/>
      <c r="W934" s="17"/>
      <c r="X934" s="17"/>
      <c r="Y934" s="17"/>
      <c r="Z934" s="17"/>
      <c r="AA934" s="17"/>
      <c r="AB934" s="17"/>
      <c r="AC934" s="17"/>
      <c r="AD934" s="17"/>
      <c r="AE934" s="17"/>
      <c r="AR934" s="174" t="s">
        <v>131</v>
      </c>
      <c r="AT934" s="174" t="s">
        <v>127</v>
      </c>
      <c r="AU934" s="174" t="s">
        <v>82</v>
      </c>
      <c r="AY934" s="3" t="s">
        <v>124</v>
      </c>
      <c r="BE934" s="175" t="n">
        <f aca="false">IF(N934="základní",J934,0)</f>
        <v>0</v>
      </c>
      <c r="BF934" s="175" t="n">
        <f aca="false">IF(N934="snížená",J934,0)</f>
        <v>0</v>
      </c>
      <c r="BG934" s="175" t="n">
        <f aca="false">IF(N934="zákl. přenesená",J934,0)</f>
        <v>0</v>
      </c>
      <c r="BH934" s="175" t="n">
        <f aca="false">IF(N934="sníž. přenesená",J934,0)</f>
        <v>0</v>
      </c>
      <c r="BI934" s="175" t="n">
        <f aca="false">IF(N934="nulová",J934,0)</f>
        <v>0</v>
      </c>
      <c r="BJ934" s="3" t="s">
        <v>80</v>
      </c>
      <c r="BK934" s="175" t="n">
        <f aca="false">ROUND(I934*H934,2)</f>
        <v>0</v>
      </c>
      <c r="BL934" s="3" t="s">
        <v>131</v>
      </c>
      <c r="BM934" s="174" t="s">
        <v>1081</v>
      </c>
    </row>
    <row r="935" s="184" customFormat="true" ht="12.8" hidden="false" customHeight="false" outlineLevel="0" collapsed="false">
      <c r="B935" s="185"/>
      <c r="D935" s="178" t="s">
        <v>133</v>
      </c>
      <c r="E935" s="186"/>
      <c r="F935" s="187" t="s">
        <v>189</v>
      </c>
      <c r="H935" s="188" t="n">
        <v>3.2</v>
      </c>
      <c r="L935" s="185"/>
      <c r="M935" s="189"/>
      <c r="N935" s="190"/>
      <c r="O935" s="190"/>
      <c r="P935" s="190"/>
      <c r="Q935" s="190"/>
      <c r="R935" s="190"/>
      <c r="S935" s="190"/>
      <c r="T935" s="191"/>
      <c r="AT935" s="186" t="s">
        <v>133</v>
      </c>
      <c r="AU935" s="186" t="s">
        <v>82</v>
      </c>
      <c r="AV935" s="184" t="s">
        <v>82</v>
      </c>
      <c r="AW935" s="184" t="s">
        <v>29</v>
      </c>
      <c r="AX935" s="184" t="s">
        <v>80</v>
      </c>
      <c r="AY935" s="186" t="s">
        <v>124</v>
      </c>
    </row>
    <row r="936" s="22" customFormat="true" ht="21.75" hidden="false" customHeight="true" outlineLevel="0" collapsed="false">
      <c r="A936" s="17"/>
      <c r="B936" s="162"/>
      <c r="C936" s="163" t="s">
        <v>1082</v>
      </c>
      <c r="D936" s="163" t="s">
        <v>127</v>
      </c>
      <c r="E936" s="164" t="s">
        <v>1083</v>
      </c>
      <c r="F936" s="165" t="s">
        <v>1084</v>
      </c>
      <c r="G936" s="166" t="s">
        <v>256</v>
      </c>
      <c r="H936" s="167" t="n">
        <v>31.371</v>
      </c>
      <c r="I936" s="168"/>
      <c r="J936" s="168" t="n">
        <f aca="false">ROUND(I936*H936,2)</f>
        <v>0</v>
      </c>
      <c r="K936" s="169"/>
      <c r="L936" s="18"/>
      <c r="M936" s="170"/>
      <c r="N936" s="171" t="s">
        <v>37</v>
      </c>
      <c r="O936" s="172" t="n">
        <v>1.6</v>
      </c>
      <c r="P936" s="172" t="n">
        <f aca="false">O936*H936</f>
        <v>50.1936</v>
      </c>
      <c r="Q936" s="172" t="n">
        <v>0.15</v>
      </c>
      <c r="R936" s="172" t="n">
        <f aca="false">Q936*H936</f>
        <v>4.70565</v>
      </c>
      <c r="S936" s="172" t="n">
        <v>0</v>
      </c>
      <c r="T936" s="173" t="n">
        <f aca="false">S936*H936</f>
        <v>0</v>
      </c>
      <c r="U936" s="17"/>
      <c r="V936" s="17"/>
      <c r="W936" s="17"/>
      <c r="X936" s="17"/>
      <c r="Y936" s="17"/>
      <c r="Z936" s="17"/>
      <c r="AA936" s="17"/>
      <c r="AB936" s="17"/>
      <c r="AC936" s="17"/>
      <c r="AD936" s="17"/>
      <c r="AE936" s="17"/>
      <c r="AR936" s="174" t="s">
        <v>131</v>
      </c>
      <c r="AT936" s="174" t="s">
        <v>127</v>
      </c>
      <c r="AU936" s="174" t="s">
        <v>82</v>
      </c>
      <c r="AY936" s="3" t="s">
        <v>124</v>
      </c>
      <c r="BE936" s="175" t="n">
        <f aca="false">IF(N936="základní",J936,0)</f>
        <v>0</v>
      </c>
      <c r="BF936" s="175" t="n">
        <f aca="false">IF(N936="snížená",J936,0)</f>
        <v>0</v>
      </c>
      <c r="BG936" s="175" t="n">
        <f aca="false">IF(N936="zákl. přenesená",J936,0)</f>
        <v>0</v>
      </c>
      <c r="BH936" s="175" t="n">
        <f aca="false">IF(N936="sníž. přenesená",J936,0)</f>
        <v>0</v>
      </c>
      <c r="BI936" s="175" t="n">
        <f aca="false">IF(N936="nulová",J936,0)</f>
        <v>0</v>
      </c>
      <c r="BJ936" s="3" t="s">
        <v>80</v>
      </c>
      <c r="BK936" s="175" t="n">
        <f aca="false">ROUND(I936*H936,2)</f>
        <v>0</v>
      </c>
      <c r="BL936" s="3" t="s">
        <v>131</v>
      </c>
      <c r="BM936" s="174" t="s">
        <v>1085</v>
      </c>
    </row>
    <row r="937" s="176" customFormat="true" ht="12.8" hidden="false" customHeight="false" outlineLevel="0" collapsed="false">
      <c r="B937" s="177"/>
      <c r="D937" s="178" t="s">
        <v>133</v>
      </c>
      <c r="E937" s="179"/>
      <c r="F937" s="180" t="s">
        <v>1086</v>
      </c>
      <c r="H937" s="179"/>
      <c r="L937" s="177"/>
      <c r="M937" s="181"/>
      <c r="N937" s="182"/>
      <c r="O937" s="182"/>
      <c r="P937" s="182"/>
      <c r="Q937" s="182"/>
      <c r="R937" s="182"/>
      <c r="S937" s="182"/>
      <c r="T937" s="183"/>
      <c r="AT937" s="179" t="s">
        <v>133</v>
      </c>
      <c r="AU937" s="179" t="s">
        <v>82</v>
      </c>
      <c r="AV937" s="176" t="s">
        <v>80</v>
      </c>
      <c r="AW937" s="176" t="s">
        <v>29</v>
      </c>
      <c r="AX937" s="176" t="s">
        <v>72</v>
      </c>
      <c r="AY937" s="179" t="s">
        <v>124</v>
      </c>
    </row>
    <row r="938" s="184" customFormat="true" ht="12.8" hidden="false" customHeight="false" outlineLevel="0" collapsed="false">
      <c r="B938" s="185"/>
      <c r="D938" s="178" t="s">
        <v>133</v>
      </c>
      <c r="E938" s="186"/>
      <c r="F938" s="187" t="s">
        <v>1087</v>
      </c>
      <c r="H938" s="188" t="n">
        <v>9.452</v>
      </c>
      <c r="L938" s="185"/>
      <c r="M938" s="189"/>
      <c r="N938" s="190"/>
      <c r="O938" s="190"/>
      <c r="P938" s="190"/>
      <c r="Q938" s="190"/>
      <c r="R938" s="190"/>
      <c r="S938" s="190"/>
      <c r="T938" s="191"/>
      <c r="AT938" s="186" t="s">
        <v>133</v>
      </c>
      <c r="AU938" s="186" t="s">
        <v>82</v>
      </c>
      <c r="AV938" s="184" t="s">
        <v>82</v>
      </c>
      <c r="AW938" s="184" t="s">
        <v>29</v>
      </c>
      <c r="AX938" s="184" t="s">
        <v>72</v>
      </c>
      <c r="AY938" s="186" t="s">
        <v>124</v>
      </c>
    </row>
    <row r="939" s="184" customFormat="true" ht="12.8" hidden="false" customHeight="false" outlineLevel="0" collapsed="false">
      <c r="B939" s="185"/>
      <c r="D939" s="178" t="s">
        <v>133</v>
      </c>
      <c r="E939" s="186"/>
      <c r="F939" s="187" t="s">
        <v>1088</v>
      </c>
      <c r="H939" s="188" t="n">
        <v>8.423</v>
      </c>
      <c r="L939" s="185"/>
      <c r="M939" s="189"/>
      <c r="N939" s="190"/>
      <c r="O939" s="190"/>
      <c r="P939" s="190"/>
      <c r="Q939" s="190"/>
      <c r="R939" s="190"/>
      <c r="S939" s="190"/>
      <c r="T939" s="191"/>
      <c r="AT939" s="186" t="s">
        <v>133</v>
      </c>
      <c r="AU939" s="186" t="s">
        <v>82</v>
      </c>
      <c r="AV939" s="184" t="s">
        <v>82</v>
      </c>
      <c r="AW939" s="184" t="s">
        <v>29</v>
      </c>
      <c r="AX939" s="184" t="s">
        <v>72</v>
      </c>
      <c r="AY939" s="186" t="s">
        <v>124</v>
      </c>
    </row>
    <row r="940" s="184" customFormat="true" ht="12.8" hidden="false" customHeight="false" outlineLevel="0" collapsed="false">
      <c r="B940" s="185"/>
      <c r="D940" s="178" t="s">
        <v>133</v>
      </c>
      <c r="E940" s="186"/>
      <c r="F940" s="187" t="s">
        <v>1089</v>
      </c>
      <c r="H940" s="188" t="n">
        <v>3.576</v>
      </c>
      <c r="L940" s="185"/>
      <c r="M940" s="189"/>
      <c r="N940" s="190"/>
      <c r="O940" s="190"/>
      <c r="P940" s="190"/>
      <c r="Q940" s="190"/>
      <c r="R940" s="190"/>
      <c r="S940" s="190"/>
      <c r="T940" s="191"/>
      <c r="AT940" s="186" t="s">
        <v>133</v>
      </c>
      <c r="AU940" s="186" t="s">
        <v>82</v>
      </c>
      <c r="AV940" s="184" t="s">
        <v>82</v>
      </c>
      <c r="AW940" s="184" t="s">
        <v>29</v>
      </c>
      <c r="AX940" s="184" t="s">
        <v>72</v>
      </c>
      <c r="AY940" s="186" t="s">
        <v>124</v>
      </c>
    </row>
    <row r="941" s="184" customFormat="true" ht="12.8" hidden="false" customHeight="false" outlineLevel="0" collapsed="false">
      <c r="B941" s="185"/>
      <c r="D941" s="178" t="s">
        <v>133</v>
      </c>
      <c r="E941" s="186"/>
      <c r="F941" s="187" t="s">
        <v>1090</v>
      </c>
      <c r="H941" s="188" t="n">
        <v>6.72</v>
      </c>
      <c r="L941" s="185"/>
      <c r="M941" s="189"/>
      <c r="N941" s="190"/>
      <c r="O941" s="190"/>
      <c r="P941" s="190"/>
      <c r="Q941" s="190"/>
      <c r="R941" s="190"/>
      <c r="S941" s="190"/>
      <c r="T941" s="191"/>
      <c r="AT941" s="186" t="s">
        <v>133</v>
      </c>
      <c r="AU941" s="186" t="s">
        <v>82</v>
      </c>
      <c r="AV941" s="184" t="s">
        <v>82</v>
      </c>
      <c r="AW941" s="184" t="s">
        <v>29</v>
      </c>
      <c r="AX941" s="184" t="s">
        <v>72</v>
      </c>
      <c r="AY941" s="186" t="s">
        <v>124</v>
      </c>
    </row>
    <row r="942" s="176" customFormat="true" ht="12.8" hidden="false" customHeight="false" outlineLevel="0" collapsed="false">
      <c r="B942" s="177"/>
      <c r="D942" s="178" t="s">
        <v>133</v>
      </c>
      <c r="E942" s="179"/>
      <c r="F942" s="180" t="s">
        <v>1091</v>
      </c>
      <c r="H942" s="179"/>
      <c r="L942" s="177"/>
      <c r="M942" s="181"/>
      <c r="N942" s="182"/>
      <c r="O942" s="182"/>
      <c r="P942" s="182"/>
      <c r="Q942" s="182"/>
      <c r="R942" s="182"/>
      <c r="S942" s="182"/>
      <c r="T942" s="183"/>
      <c r="AT942" s="179" t="s">
        <v>133</v>
      </c>
      <c r="AU942" s="179" t="s">
        <v>82</v>
      </c>
      <c r="AV942" s="176" t="s">
        <v>80</v>
      </c>
      <c r="AW942" s="176" t="s">
        <v>29</v>
      </c>
      <c r="AX942" s="176" t="s">
        <v>72</v>
      </c>
      <c r="AY942" s="179" t="s">
        <v>124</v>
      </c>
    </row>
    <row r="943" s="184" customFormat="true" ht="12.8" hidden="false" customHeight="false" outlineLevel="0" collapsed="false">
      <c r="B943" s="185"/>
      <c r="D943" s="178" t="s">
        <v>133</v>
      </c>
      <c r="E943" s="186"/>
      <c r="F943" s="187" t="s">
        <v>172</v>
      </c>
      <c r="H943" s="188" t="n">
        <v>3.2</v>
      </c>
      <c r="L943" s="185"/>
      <c r="M943" s="189"/>
      <c r="N943" s="190"/>
      <c r="O943" s="190"/>
      <c r="P943" s="190"/>
      <c r="Q943" s="190"/>
      <c r="R943" s="190"/>
      <c r="S943" s="190"/>
      <c r="T943" s="191"/>
      <c r="AT943" s="186" t="s">
        <v>133</v>
      </c>
      <c r="AU943" s="186" t="s">
        <v>82</v>
      </c>
      <c r="AV943" s="184" t="s">
        <v>82</v>
      </c>
      <c r="AW943" s="184" t="s">
        <v>29</v>
      </c>
      <c r="AX943" s="184" t="s">
        <v>72</v>
      </c>
      <c r="AY943" s="186" t="s">
        <v>124</v>
      </c>
    </row>
    <row r="944" s="197" customFormat="true" ht="12.8" hidden="false" customHeight="false" outlineLevel="0" collapsed="false">
      <c r="B944" s="198"/>
      <c r="D944" s="178" t="s">
        <v>133</v>
      </c>
      <c r="E944" s="199"/>
      <c r="F944" s="200" t="s">
        <v>234</v>
      </c>
      <c r="H944" s="201" t="n">
        <v>31.371</v>
      </c>
      <c r="L944" s="198"/>
      <c r="M944" s="202"/>
      <c r="N944" s="203"/>
      <c r="O944" s="203"/>
      <c r="P944" s="203"/>
      <c r="Q944" s="203"/>
      <c r="R944" s="203"/>
      <c r="S944" s="203"/>
      <c r="T944" s="204"/>
      <c r="AT944" s="199" t="s">
        <v>133</v>
      </c>
      <c r="AU944" s="199" t="s">
        <v>82</v>
      </c>
      <c r="AV944" s="197" t="s">
        <v>131</v>
      </c>
      <c r="AW944" s="197" t="s">
        <v>29</v>
      </c>
      <c r="AX944" s="197" t="s">
        <v>80</v>
      </c>
      <c r="AY944" s="199" t="s">
        <v>124</v>
      </c>
    </row>
    <row r="945" s="22" customFormat="true" ht="21.75" hidden="false" customHeight="true" outlineLevel="0" collapsed="false">
      <c r="A945" s="17"/>
      <c r="B945" s="162"/>
      <c r="C945" s="163" t="s">
        <v>1092</v>
      </c>
      <c r="D945" s="163" t="s">
        <v>127</v>
      </c>
      <c r="E945" s="164" t="s">
        <v>1093</v>
      </c>
      <c r="F945" s="165" t="s">
        <v>1094</v>
      </c>
      <c r="G945" s="166" t="s">
        <v>256</v>
      </c>
      <c r="H945" s="167" t="n">
        <v>23.895</v>
      </c>
      <c r="I945" s="168"/>
      <c r="J945" s="168" t="n">
        <f aca="false">ROUND(I945*H945,2)</f>
        <v>0</v>
      </c>
      <c r="K945" s="169"/>
      <c r="L945" s="18"/>
      <c r="M945" s="170"/>
      <c r="N945" s="171" t="s">
        <v>37</v>
      </c>
      <c r="O945" s="172" t="n">
        <v>1.6</v>
      </c>
      <c r="P945" s="172" t="n">
        <f aca="false">O945*H945</f>
        <v>38.232</v>
      </c>
      <c r="Q945" s="172" t="n">
        <v>0.15</v>
      </c>
      <c r="R945" s="172" t="n">
        <f aca="false">Q945*H945</f>
        <v>3.58425</v>
      </c>
      <c r="S945" s="172" t="n">
        <v>0</v>
      </c>
      <c r="T945" s="173" t="n">
        <f aca="false">S945*H945</f>
        <v>0</v>
      </c>
      <c r="U945" s="17"/>
      <c r="V945" s="17"/>
      <c r="W945" s="17"/>
      <c r="X945" s="17"/>
      <c r="Y945" s="17"/>
      <c r="Z945" s="17"/>
      <c r="AA945" s="17"/>
      <c r="AB945" s="17"/>
      <c r="AC945" s="17"/>
      <c r="AD945" s="17"/>
      <c r="AE945" s="17"/>
      <c r="AR945" s="174" t="s">
        <v>131</v>
      </c>
      <c r="AT945" s="174" t="s">
        <v>127</v>
      </c>
      <c r="AU945" s="174" t="s">
        <v>82</v>
      </c>
      <c r="AY945" s="3" t="s">
        <v>124</v>
      </c>
      <c r="BE945" s="175" t="n">
        <f aca="false">IF(N945="základní",J945,0)</f>
        <v>0</v>
      </c>
      <c r="BF945" s="175" t="n">
        <f aca="false">IF(N945="snížená",J945,0)</f>
        <v>0</v>
      </c>
      <c r="BG945" s="175" t="n">
        <f aca="false">IF(N945="zákl. přenesená",J945,0)</f>
        <v>0</v>
      </c>
      <c r="BH945" s="175" t="n">
        <f aca="false">IF(N945="sníž. přenesená",J945,0)</f>
        <v>0</v>
      </c>
      <c r="BI945" s="175" t="n">
        <f aca="false">IF(N945="nulová",J945,0)</f>
        <v>0</v>
      </c>
      <c r="BJ945" s="3" t="s">
        <v>80</v>
      </c>
      <c r="BK945" s="175" t="n">
        <f aca="false">ROUND(I945*H945,2)</f>
        <v>0</v>
      </c>
      <c r="BL945" s="3" t="s">
        <v>131</v>
      </c>
      <c r="BM945" s="174" t="s">
        <v>1095</v>
      </c>
    </row>
    <row r="946" s="184" customFormat="true" ht="12.8" hidden="false" customHeight="false" outlineLevel="0" collapsed="false">
      <c r="B946" s="185"/>
      <c r="D946" s="178" t="s">
        <v>133</v>
      </c>
      <c r="E946" s="186"/>
      <c r="F946" s="187" t="s">
        <v>1096</v>
      </c>
      <c r="H946" s="188" t="n">
        <v>23.895</v>
      </c>
      <c r="L946" s="185"/>
      <c r="M946" s="189"/>
      <c r="N946" s="190"/>
      <c r="O946" s="190"/>
      <c r="P946" s="190"/>
      <c r="Q946" s="190"/>
      <c r="R946" s="190"/>
      <c r="S946" s="190"/>
      <c r="T946" s="191"/>
      <c r="AT946" s="186" t="s">
        <v>133</v>
      </c>
      <c r="AU946" s="186" t="s">
        <v>82</v>
      </c>
      <c r="AV946" s="184" t="s">
        <v>82</v>
      </c>
      <c r="AW946" s="184" t="s">
        <v>29</v>
      </c>
      <c r="AX946" s="184" t="s">
        <v>80</v>
      </c>
      <c r="AY946" s="186" t="s">
        <v>124</v>
      </c>
    </row>
    <row r="947" s="22" customFormat="true" ht="16.5" hidden="false" customHeight="true" outlineLevel="0" collapsed="false">
      <c r="A947" s="17"/>
      <c r="B947" s="162"/>
      <c r="C947" s="163" t="s">
        <v>1097</v>
      </c>
      <c r="D947" s="163" t="s">
        <v>127</v>
      </c>
      <c r="E947" s="164" t="s">
        <v>1098</v>
      </c>
      <c r="F947" s="165" t="s">
        <v>1099</v>
      </c>
      <c r="G947" s="166" t="s">
        <v>256</v>
      </c>
      <c r="H947" s="167" t="n">
        <v>21.294</v>
      </c>
      <c r="I947" s="168"/>
      <c r="J947" s="168" t="n">
        <f aca="false">ROUND(I947*H947,2)</f>
        <v>0</v>
      </c>
      <c r="K947" s="169"/>
      <c r="L947" s="18"/>
      <c r="M947" s="170"/>
      <c r="N947" s="171" t="s">
        <v>37</v>
      </c>
      <c r="O947" s="172" t="n">
        <v>0.19</v>
      </c>
      <c r="P947" s="172" t="n">
        <f aca="false">O947*H947</f>
        <v>4.04586</v>
      </c>
      <c r="Q947" s="172" t="n">
        <v>0.1837</v>
      </c>
      <c r="R947" s="172" t="n">
        <f aca="false">Q947*H947</f>
        <v>3.9117078</v>
      </c>
      <c r="S947" s="172" t="n">
        <v>0</v>
      </c>
      <c r="T947" s="173" t="n">
        <f aca="false">S947*H947</f>
        <v>0</v>
      </c>
      <c r="U947" s="17"/>
      <c r="V947" s="17"/>
      <c r="W947" s="17"/>
      <c r="X947" s="17"/>
      <c r="Y947" s="17"/>
      <c r="Z947" s="17"/>
      <c r="AA947" s="17"/>
      <c r="AB947" s="17"/>
      <c r="AC947" s="17"/>
      <c r="AD947" s="17"/>
      <c r="AE947" s="17"/>
      <c r="AR947" s="174" t="s">
        <v>131</v>
      </c>
      <c r="AT947" s="174" t="s">
        <v>127</v>
      </c>
      <c r="AU947" s="174" t="s">
        <v>82</v>
      </c>
      <c r="AY947" s="3" t="s">
        <v>124</v>
      </c>
      <c r="BE947" s="175" t="n">
        <f aca="false">IF(N947="základní",J947,0)</f>
        <v>0</v>
      </c>
      <c r="BF947" s="175" t="n">
        <f aca="false">IF(N947="snížená",J947,0)</f>
        <v>0</v>
      </c>
      <c r="BG947" s="175" t="n">
        <f aca="false">IF(N947="zákl. přenesená",J947,0)</f>
        <v>0</v>
      </c>
      <c r="BH947" s="175" t="n">
        <f aca="false">IF(N947="sníž. přenesená",J947,0)</f>
        <v>0</v>
      </c>
      <c r="BI947" s="175" t="n">
        <f aca="false">IF(N947="nulová",J947,0)</f>
        <v>0</v>
      </c>
      <c r="BJ947" s="3" t="s">
        <v>80</v>
      </c>
      <c r="BK947" s="175" t="n">
        <f aca="false">ROUND(I947*H947,2)</f>
        <v>0</v>
      </c>
      <c r="BL947" s="3" t="s">
        <v>131</v>
      </c>
      <c r="BM947" s="174" t="s">
        <v>1100</v>
      </c>
    </row>
    <row r="948" s="176" customFormat="true" ht="12.8" hidden="false" customHeight="false" outlineLevel="0" collapsed="false">
      <c r="B948" s="177"/>
      <c r="D948" s="178" t="s">
        <v>133</v>
      </c>
      <c r="E948" s="179"/>
      <c r="F948" s="180" t="s">
        <v>1101</v>
      </c>
      <c r="H948" s="179"/>
      <c r="L948" s="177"/>
      <c r="M948" s="181"/>
      <c r="N948" s="182"/>
      <c r="O948" s="182"/>
      <c r="P948" s="182"/>
      <c r="Q948" s="182"/>
      <c r="R948" s="182"/>
      <c r="S948" s="182"/>
      <c r="T948" s="183"/>
      <c r="AT948" s="179" t="s">
        <v>133</v>
      </c>
      <c r="AU948" s="179" t="s">
        <v>82</v>
      </c>
      <c r="AV948" s="176" t="s">
        <v>80</v>
      </c>
      <c r="AW948" s="176" t="s">
        <v>29</v>
      </c>
      <c r="AX948" s="176" t="s">
        <v>72</v>
      </c>
      <c r="AY948" s="179" t="s">
        <v>124</v>
      </c>
    </row>
    <row r="949" s="184" customFormat="true" ht="12.8" hidden="false" customHeight="false" outlineLevel="0" collapsed="false">
      <c r="B949" s="185"/>
      <c r="D949" s="178" t="s">
        <v>133</v>
      </c>
      <c r="E949" s="186"/>
      <c r="F949" s="187" t="s">
        <v>1102</v>
      </c>
      <c r="H949" s="188" t="n">
        <v>10.284</v>
      </c>
      <c r="L949" s="185"/>
      <c r="M949" s="189"/>
      <c r="N949" s="190"/>
      <c r="O949" s="190"/>
      <c r="P949" s="190"/>
      <c r="Q949" s="190"/>
      <c r="R949" s="190"/>
      <c r="S949" s="190"/>
      <c r="T949" s="191"/>
      <c r="AT949" s="186" t="s">
        <v>133</v>
      </c>
      <c r="AU949" s="186" t="s">
        <v>82</v>
      </c>
      <c r="AV949" s="184" t="s">
        <v>82</v>
      </c>
      <c r="AW949" s="184" t="s">
        <v>29</v>
      </c>
      <c r="AX949" s="184" t="s">
        <v>72</v>
      </c>
      <c r="AY949" s="186" t="s">
        <v>124</v>
      </c>
    </row>
    <row r="950" s="184" customFormat="true" ht="12.8" hidden="false" customHeight="false" outlineLevel="0" collapsed="false">
      <c r="B950" s="185"/>
      <c r="D950" s="178" t="s">
        <v>133</v>
      </c>
      <c r="E950" s="186"/>
      <c r="F950" s="187" t="s">
        <v>194</v>
      </c>
      <c r="H950" s="188" t="n">
        <v>11.01</v>
      </c>
      <c r="L950" s="185"/>
      <c r="M950" s="189"/>
      <c r="N950" s="190"/>
      <c r="O950" s="190"/>
      <c r="P950" s="190"/>
      <c r="Q950" s="190"/>
      <c r="R950" s="190"/>
      <c r="S950" s="190"/>
      <c r="T950" s="191"/>
      <c r="AT950" s="186" t="s">
        <v>133</v>
      </c>
      <c r="AU950" s="186" t="s">
        <v>82</v>
      </c>
      <c r="AV950" s="184" t="s">
        <v>82</v>
      </c>
      <c r="AW950" s="184" t="s">
        <v>29</v>
      </c>
      <c r="AX950" s="184" t="s">
        <v>72</v>
      </c>
      <c r="AY950" s="186" t="s">
        <v>124</v>
      </c>
    </row>
    <row r="951" s="197" customFormat="true" ht="12.8" hidden="false" customHeight="false" outlineLevel="0" collapsed="false">
      <c r="B951" s="198"/>
      <c r="D951" s="178" t="s">
        <v>133</v>
      </c>
      <c r="E951" s="199"/>
      <c r="F951" s="200" t="s">
        <v>234</v>
      </c>
      <c r="H951" s="201" t="n">
        <v>21.294</v>
      </c>
      <c r="L951" s="198"/>
      <c r="M951" s="202"/>
      <c r="N951" s="203"/>
      <c r="O951" s="203"/>
      <c r="P951" s="203"/>
      <c r="Q951" s="203"/>
      <c r="R951" s="203"/>
      <c r="S951" s="203"/>
      <c r="T951" s="204"/>
      <c r="AT951" s="199" t="s">
        <v>133</v>
      </c>
      <c r="AU951" s="199" t="s">
        <v>82</v>
      </c>
      <c r="AV951" s="197" t="s">
        <v>131</v>
      </c>
      <c r="AW951" s="197" t="s">
        <v>29</v>
      </c>
      <c r="AX951" s="197" t="s">
        <v>80</v>
      </c>
      <c r="AY951" s="199" t="s">
        <v>124</v>
      </c>
    </row>
    <row r="952" s="149" customFormat="true" ht="22.8" hidden="false" customHeight="true" outlineLevel="0" collapsed="false">
      <c r="B952" s="150"/>
      <c r="D952" s="151" t="s">
        <v>71</v>
      </c>
      <c r="E952" s="160" t="s">
        <v>125</v>
      </c>
      <c r="F952" s="160" t="s">
        <v>126</v>
      </c>
      <c r="J952" s="161" t="n">
        <f aca="false">BK952</f>
        <v>0</v>
      </c>
      <c r="L952" s="150"/>
      <c r="M952" s="154"/>
      <c r="N952" s="155"/>
      <c r="O952" s="155"/>
      <c r="P952" s="156" t="n">
        <f aca="false">SUM(P953:P987)</f>
        <v>382.354763</v>
      </c>
      <c r="Q952" s="155"/>
      <c r="R952" s="156" t="n">
        <f aca="false">SUM(R953:R987)</f>
        <v>0.05698446</v>
      </c>
      <c r="S952" s="155"/>
      <c r="T952" s="157" t="n">
        <f aca="false">SUM(T953:T987)</f>
        <v>0</v>
      </c>
      <c r="AR952" s="151" t="s">
        <v>80</v>
      </c>
      <c r="AT952" s="158" t="s">
        <v>71</v>
      </c>
      <c r="AU952" s="158" t="s">
        <v>80</v>
      </c>
      <c r="AY952" s="151" t="s">
        <v>124</v>
      </c>
      <c r="BK952" s="159" t="n">
        <f aca="false">SUM(BK953:BK987)</f>
        <v>0</v>
      </c>
    </row>
    <row r="953" s="22" customFormat="true" ht="21.75" hidden="false" customHeight="true" outlineLevel="0" collapsed="false">
      <c r="A953" s="17"/>
      <c r="B953" s="162"/>
      <c r="C953" s="163" t="s">
        <v>1103</v>
      </c>
      <c r="D953" s="163" t="s">
        <v>127</v>
      </c>
      <c r="E953" s="164" t="s">
        <v>1104</v>
      </c>
      <c r="F953" s="165" t="s">
        <v>1105</v>
      </c>
      <c r="G953" s="166" t="s">
        <v>256</v>
      </c>
      <c r="H953" s="167" t="n">
        <v>339.547</v>
      </c>
      <c r="I953" s="168"/>
      <c r="J953" s="168" t="n">
        <f aca="false">ROUND(I953*H953,2)</f>
        <v>0</v>
      </c>
      <c r="K953" s="169"/>
      <c r="L953" s="18"/>
      <c r="M953" s="170"/>
      <c r="N953" s="171" t="s">
        <v>37</v>
      </c>
      <c r="O953" s="172" t="n">
        <v>0.154</v>
      </c>
      <c r="P953" s="172" t="n">
        <f aca="false">O953*H953</f>
        <v>52.290238</v>
      </c>
      <c r="Q953" s="172" t="n">
        <v>0</v>
      </c>
      <c r="R953" s="172" t="n">
        <f aca="false">Q953*H953</f>
        <v>0</v>
      </c>
      <c r="S953" s="172" t="n">
        <v>0</v>
      </c>
      <c r="T953" s="173" t="n">
        <f aca="false">S953*H953</f>
        <v>0</v>
      </c>
      <c r="U953" s="17"/>
      <c r="V953" s="17"/>
      <c r="W953" s="17"/>
      <c r="X953" s="17"/>
      <c r="Y953" s="17"/>
      <c r="Z953" s="17"/>
      <c r="AA953" s="17"/>
      <c r="AB953" s="17"/>
      <c r="AC953" s="17"/>
      <c r="AD953" s="17"/>
      <c r="AE953" s="17"/>
      <c r="AR953" s="174" t="s">
        <v>131</v>
      </c>
      <c r="AT953" s="174" t="s">
        <v>127</v>
      </c>
      <c r="AU953" s="174" t="s">
        <v>82</v>
      </c>
      <c r="AY953" s="3" t="s">
        <v>124</v>
      </c>
      <c r="BE953" s="175" t="n">
        <f aca="false">IF(N953="základní",J953,0)</f>
        <v>0</v>
      </c>
      <c r="BF953" s="175" t="n">
        <f aca="false">IF(N953="snížená",J953,0)</f>
        <v>0</v>
      </c>
      <c r="BG953" s="175" t="n">
        <f aca="false">IF(N953="zákl. přenesená",J953,0)</f>
        <v>0</v>
      </c>
      <c r="BH953" s="175" t="n">
        <f aca="false">IF(N953="sníž. přenesená",J953,0)</f>
        <v>0</v>
      </c>
      <c r="BI953" s="175" t="n">
        <f aca="false">IF(N953="nulová",J953,0)</f>
        <v>0</v>
      </c>
      <c r="BJ953" s="3" t="s">
        <v>80</v>
      </c>
      <c r="BK953" s="175" t="n">
        <f aca="false">ROUND(I953*H953,2)</f>
        <v>0</v>
      </c>
      <c r="BL953" s="3" t="s">
        <v>131</v>
      </c>
      <c r="BM953" s="174" t="s">
        <v>1106</v>
      </c>
    </row>
    <row r="954" s="176" customFormat="true" ht="12.8" hidden="false" customHeight="false" outlineLevel="0" collapsed="false">
      <c r="B954" s="177"/>
      <c r="D954" s="178" t="s">
        <v>133</v>
      </c>
      <c r="E954" s="179"/>
      <c r="F954" s="180" t="s">
        <v>475</v>
      </c>
      <c r="H954" s="179"/>
      <c r="L954" s="177"/>
      <c r="M954" s="181"/>
      <c r="N954" s="182"/>
      <c r="O954" s="182"/>
      <c r="P954" s="182"/>
      <c r="Q954" s="182"/>
      <c r="R954" s="182"/>
      <c r="S954" s="182"/>
      <c r="T954" s="183"/>
      <c r="AT954" s="179" t="s">
        <v>133</v>
      </c>
      <c r="AU954" s="179" t="s">
        <v>82</v>
      </c>
      <c r="AV954" s="176" t="s">
        <v>80</v>
      </c>
      <c r="AW954" s="176" t="s">
        <v>29</v>
      </c>
      <c r="AX954" s="176" t="s">
        <v>72</v>
      </c>
      <c r="AY954" s="179" t="s">
        <v>124</v>
      </c>
    </row>
    <row r="955" s="176" customFormat="true" ht="12.8" hidden="false" customHeight="false" outlineLevel="0" collapsed="false">
      <c r="B955" s="177"/>
      <c r="D955" s="178" t="s">
        <v>133</v>
      </c>
      <c r="E955" s="179"/>
      <c r="F955" s="180" t="s">
        <v>476</v>
      </c>
      <c r="H955" s="179"/>
      <c r="L955" s="177"/>
      <c r="M955" s="181"/>
      <c r="N955" s="182"/>
      <c r="O955" s="182"/>
      <c r="P955" s="182"/>
      <c r="Q955" s="182"/>
      <c r="R955" s="182"/>
      <c r="S955" s="182"/>
      <c r="T955" s="183"/>
      <c r="AT955" s="179" t="s">
        <v>133</v>
      </c>
      <c r="AU955" s="179" t="s">
        <v>82</v>
      </c>
      <c r="AV955" s="176" t="s">
        <v>80</v>
      </c>
      <c r="AW955" s="176" t="s">
        <v>29</v>
      </c>
      <c r="AX955" s="176" t="s">
        <v>72</v>
      </c>
      <c r="AY955" s="179" t="s">
        <v>124</v>
      </c>
    </row>
    <row r="956" s="184" customFormat="true" ht="12.8" hidden="false" customHeight="false" outlineLevel="0" collapsed="false">
      <c r="B956" s="185"/>
      <c r="D956" s="178" t="s">
        <v>133</v>
      </c>
      <c r="E956" s="186"/>
      <c r="F956" s="187" t="s">
        <v>1107</v>
      </c>
      <c r="H956" s="188" t="n">
        <v>144.787</v>
      </c>
      <c r="L956" s="185"/>
      <c r="M956" s="189"/>
      <c r="N956" s="190"/>
      <c r="O956" s="190"/>
      <c r="P956" s="190"/>
      <c r="Q956" s="190"/>
      <c r="R956" s="190"/>
      <c r="S956" s="190"/>
      <c r="T956" s="191"/>
      <c r="AT956" s="186" t="s">
        <v>133</v>
      </c>
      <c r="AU956" s="186" t="s">
        <v>82</v>
      </c>
      <c r="AV956" s="184" t="s">
        <v>82</v>
      </c>
      <c r="AW956" s="184" t="s">
        <v>29</v>
      </c>
      <c r="AX956" s="184" t="s">
        <v>72</v>
      </c>
      <c r="AY956" s="186" t="s">
        <v>124</v>
      </c>
    </row>
    <row r="957" s="176" customFormat="true" ht="12.8" hidden="false" customHeight="false" outlineLevel="0" collapsed="false">
      <c r="B957" s="177"/>
      <c r="D957" s="178" t="s">
        <v>133</v>
      </c>
      <c r="E957" s="179"/>
      <c r="F957" s="180" t="s">
        <v>483</v>
      </c>
      <c r="H957" s="179"/>
      <c r="L957" s="177"/>
      <c r="M957" s="181"/>
      <c r="N957" s="182"/>
      <c r="O957" s="182"/>
      <c r="P957" s="182"/>
      <c r="Q957" s="182"/>
      <c r="R957" s="182"/>
      <c r="S957" s="182"/>
      <c r="T957" s="183"/>
      <c r="AT957" s="179" t="s">
        <v>133</v>
      </c>
      <c r="AU957" s="179" t="s">
        <v>82</v>
      </c>
      <c r="AV957" s="176" t="s">
        <v>80</v>
      </c>
      <c r="AW957" s="176" t="s">
        <v>29</v>
      </c>
      <c r="AX957" s="176" t="s">
        <v>72</v>
      </c>
      <c r="AY957" s="179" t="s">
        <v>124</v>
      </c>
    </row>
    <row r="958" s="184" customFormat="true" ht="12.8" hidden="false" customHeight="false" outlineLevel="0" collapsed="false">
      <c r="B958" s="185"/>
      <c r="D958" s="178" t="s">
        <v>133</v>
      </c>
      <c r="E958" s="186"/>
      <c r="F958" s="187" t="s">
        <v>1108</v>
      </c>
      <c r="H958" s="188" t="n">
        <v>96.84</v>
      </c>
      <c r="L958" s="185"/>
      <c r="M958" s="189"/>
      <c r="N958" s="190"/>
      <c r="O958" s="190"/>
      <c r="P958" s="190"/>
      <c r="Q958" s="190"/>
      <c r="R958" s="190"/>
      <c r="S958" s="190"/>
      <c r="T958" s="191"/>
      <c r="AT958" s="186" t="s">
        <v>133</v>
      </c>
      <c r="AU958" s="186" t="s">
        <v>82</v>
      </c>
      <c r="AV958" s="184" t="s">
        <v>82</v>
      </c>
      <c r="AW958" s="184" t="s">
        <v>29</v>
      </c>
      <c r="AX958" s="184" t="s">
        <v>72</v>
      </c>
      <c r="AY958" s="186" t="s">
        <v>124</v>
      </c>
    </row>
    <row r="959" s="176" customFormat="true" ht="12.8" hidden="false" customHeight="false" outlineLevel="0" collapsed="false">
      <c r="B959" s="177"/>
      <c r="D959" s="178" t="s">
        <v>133</v>
      </c>
      <c r="E959" s="179"/>
      <c r="F959" s="180" t="s">
        <v>486</v>
      </c>
      <c r="H959" s="179"/>
      <c r="L959" s="177"/>
      <c r="M959" s="181"/>
      <c r="N959" s="182"/>
      <c r="O959" s="182"/>
      <c r="P959" s="182"/>
      <c r="Q959" s="182"/>
      <c r="R959" s="182"/>
      <c r="S959" s="182"/>
      <c r="T959" s="183"/>
      <c r="AT959" s="179" t="s">
        <v>133</v>
      </c>
      <c r="AU959" s="179" t="s">
        <v>82</v>
      </c>
      <c r="AV959" s="176" t="s">
        <v>80</v>
      </c>
      <c r="AW959" s="176" t="s">
        <v>29</v>
      </c>
      <c r="AX959" s="176" t="s">
        <v>72</v>
      </c>
      <c r="AY959" s="179" t="s">
        <v>124</v>
      </c>
    </row>
    <row r="960" s="184" customFormat="true" ht="12.8" hidden="false" customHeight="false" outlineLevel="0" collapsed="false">
      <c r="B960" s="185"/>
      <c r="D960" s="178" t="s">
        <v>133</v>
      </c>
      <c r="E960" s="186"/>
      <c r="F960" s="187" t="s">
        <v>1109</v>
      </c>
      <c r="H960" s="188" t="n">
        <v>97.92</v>
      </c>
      <c r="L960" s="185"/>
      <c r="M960" s="189"/>
      <c r="N960" s="190"/>
      <c r="O960" s="190"/>
      <c r="P960" s="190"/>
      <c r="Q960" s="190"/>
      <c r="R960" s="190"/>
      <c r="S960" s="190"/>
      <c r="T960" s="191"/>
      <c r="AT960" s="186" t="s">
        <v>133</v>
      </c>
      <c r="AU960" s="186" t="s">
        <v>82</v>
      </c>
      <c r="AV960" s="184" t="s">
        <v>82</v>
      </c>
      <c r="AW960" s="184" t="s">
        <v>29</v>
      </c>
      <c r="AX960" s="184" t="s">
        <v>72</v>
      </c>
      <c r="AY960" s="186" t="s">
        <v>124</v>
      </c>
    </row>
    <row r="961" s="197" customFormat="true" ht="12.8" hidden="false" customHeight="false" outlineLevel="0" collapsed="false">
      <c r="B961" s="198"/>
      <c r="D961" s="178" t="s">
        <v>133</v>
      </c>
      <c r="E961" s="199"/>
      <c r="F961" s="200" t="s">
        <v>234</v>
      </c>
      <c r="H961" s="201" t="n">
        <v>339.547</v>
      </c>
      <c r="L961" s="198"/>
      <c r="M961" s="202"/>
      <c r="N961" s="203"/>
      <c r="O961" s="203"/>
      <c r="P961" s="203"/>
      <c r="Q961" s="203"/>
      <c r="R961" s="203"/>
      <c r="S961" s="203"/>
      <c r="T961" s="204"/>
      <c r="AT961" s="199" t="s">
        <v>133</v>
      </c>
      <c r="AU961" s="199" t="s">
        <v>82</v>
      </c>
      <c r="AV961" s="197" t="s">
        <v>131</v>
      </c>
      <c r="AW961" s="197" t="s">
        <v>29</v>
      </c>
      <c r="AX961" s="197" t="s">
        <v>80</v>
      </c>
      <c r="AY961" s="199" t="s">
        <v>124</v>
      </c>
    </row>
    <row r="962" s="22" customFormat="true" ht="21.75" hidden="false" customHeight="true" outlineLevel="0" collapsed="false">
      <c r="A962" s="17"/>
      <c r="B962" s="162"/>
      <c r="C962" s="163" t="s">
        <v>1110</v>
      </c>
      <c r="D962" s="163" t="s">
        <v>127</v>
      </c>
      <c r="E962" s="164" t="s">
        <v>1111</v>
      </c>
      <c r="F962" s="165" t="s">
        <v>1112</v>
      </c>
      <c r="G962" s="166" t="s">
        <v>256</v>
      </c>
      <c r="H962" s="167" t="n">
        <v>20372.82</v>
      </c>
      <c r="I962" s="168"/>
      <c r="J962" s="168" t="n">
        <f aca="false">ROUND(I962*H962,2)</f>
        <v>0</v>
      </c>
      <c r="K962" s="169"/>
      <c r="L962" s="18"/>
      <c r="M962" s="170"/>
      <c r="N962" s="171" t="s">
        <v>37</v>
      </c>
      <c r="O962" s="172" t="n">
        <v>0</v>
      </c>
      <c r="P962" s="172" t="n">
        <f aca="false">O962*H962</f>
        <v>0</v>
      </c>
      <c r="Q962" s="172" t="n">
        <v>0</v>
      </c>
      <c r="R962" s="172" t="n">
        <f aca="false">Q962*H962</f>
        <v>0</v>
      </c>
      <c r="S962" s="172" t="n">
        <v>0</v>
      </c>
      <c r="T962" s="173" t="n">
        <f aca="false">S962*H962</f>
        <v>0</v>
      </c>
      <c r="U962" s="17"/>
      <c r="V962" s="17"/>
      <c r="W962" s="17"/>
      <c r="X962" s="17"/>
      <c r="Y962" s="17"/>
      <c r="Z962" s="17"/>
      <c r="AA962" s="17"/>
      <c r="AB962" s="17"/>
      <c r="AC962" s="17"/>
      <c r="AD962" s="17"/>
      <c r="AE962" s="17"/>
      <c r="AR962" s="174" t="s">
        <v>131</v>
      </c>
      <c r="AT962" s="174" t="s">
        <v>127</v>
      </c>
      <c r="AU962" s="174" t="s">
        <v>82</v>
      </c>
      <c r="AY962" s="3" t="s">
        <v>124</v>
      </c>
      <c r="BE962" s="175" t="n">
        <f aca="false">IF(N962="základní",J962,0)</f>
        <v>0</v>
      </c>
      <c r="BF962" s="175" t="n">
        <f aca="false">IF(N962="snížená",J962,0)</f>
        <v>0</v>
      </c>
      <c r="BG962" s="175" t="n">
        <f aca="false">IF(N962="zákl. přenesená",J962,0)</f>
        <v>0</v>
      </c>
      <c r="BH962" s="175" t="n">
        <f aca="false">IF(N962="sníž. přenesená",J962,0)</f>
        <v>0</v>
      </c>
      <c r="BI962" s="175" t="n">
        <f aca="false">IF(N962="nulová",J962,0)</f>
        <v>0</v>
      </c>
      <c r="BJ962" s="3" t="s">
        <v>80</v>
      </c>
      <c r="BK962" s="175" t="n">
        <f aca="false">ROUND(I962*H962,2)</f>
        <v>0</v>
      </c>
      <c r="BL962" s="3" t="s">
        <v>131</v>
      </c>
      <c r="BM962" s="174" t="s">
        <v>1113</v>
      </c>
    </row>
    <row r="963" s="184" customFormat="true" ht="12.8" hidden="false" customHeight="false" outlineLevel="0" collapsed="false">
      <c r="B963" s="185"/>
      <c r="D963" s="178" t="s">
        <v>133</v>
      </c>
      <c r="E963" s="186"/>
      <c r="F963" s="187" t="s">
        <v>1114</v>
      </c>
      <c r="H963" s="188" t="n">
        <v>20372.82</v>
      </c>
      <c r="L963" s="185"/>
      <c r="M963" s="189"/>
      <c r="N963" s="190"/>
      <c r="O963" s="190"/>
      <c r="P963" s="190"/>
      <c r="Q963" s="190"/>
      <c r="R963" s="190"/>
      <c r="S963" s="190"/>
      <c r="T963" s="191"/>
      <c r="AT963" s="186" t="s">
        <v>133</v>
      </c>
      <c r="AU963" s="186" t="s">
        <v>82</v>
      </c>
      <c r="AV963" s="184" t="s">
        <v>82</v>
      </c>
      <c r="AW963" s="184" t="s">
        <v>29</v>
      </c>
      <c r="AX963" s="184" t="s">
        <v>80</v>
      </c>
      <c r="AY963" s="186" t="s">
        <v>124</v>
      </c>
    </row>
    <row r="964" s="22" customFormat="true" ht="21.75" hidden="false" customHeight="true" outlineLevel="0" collapsed="false">
      <c r="A964" s="17"/>
      <c r="B964" s="162"/>
      <c r="C964" s="163" t="s">
        <v>1115</v>
      </c>
      <c r="D964" s="163" t="s">
        <v>127</v>
      </c>
      <c r="E964" s="164" t="s">
        <v>1116</v>
      </c>
      <c r="F964" s="165" t="s">
        <v>1117</v>
      </c>
      <c r="G964" s="166" t="s">
        <v>256</v>
      </c>
      <c r="H964" s="167" t="n">
        <v>339.547</v>
      </c>
      <c r="I964" s="168"/>
      <c r="J964" s="168" t="n">
        <f aca="false">ROUND(I964*H964,2)</f>
        <v>0</v>
      </c>
      <c r="K964" s="169"/>
      <c r="L964" s="18"/>
      <c r="M964" s="170"/>
      <c r="N964" s="171" t="s">
        <v>37</v>
      </c>
      <c r="O964" s="172" t="n">
        <v>0.097</v>
      </c>
      <c r="P964" s="172" t="n">
        <f aca="false">O964*H964</f>
        <v>32.936059</v>
      </c>
      <c r="Q964" s="172" t="n">
        <v>0</v>
      </c>
      <c r="R964" s="172" t="n">
        <f aca="false">Q964*H964</f>
        <v>0</v>
      </c>
      <c r="S964" s="172" t="n">
        <v>0</v>
      </c>
      <c r="T964" s="173" t="n">
        <f aca="false">S964*H964</f>
        <v>0</v>
      </c>
      <c r="U964" s="17"/>
      <c r="V964" s="17"/>
      <c r="W964" s="17"/>
      <c r="X964" s="17"/>
      <c r="Y964" s="17"/>
      <c r="Z964" s="17"/>
      <c r="AA964" s="17"/>
      <c r="AB964" s="17"/>
      <c r="AC964" s="17"/>
      <c r="AD964" s="17"/>
      <c r="AE964" s="17"/>
      <c r="AR964" s="174" t="s">
        <v>131</v>
      </c>
      <c r="AT964" s="174" t="s">
        <v>127</v>
      </c>
      <c r="AU964" s="174" t="s">
        <v>82</v>
      </c>
      <c r="AY964" s="3" t="s">
        <v>124</v>
      </c>
      <c r="BE964" s="175" t="n">
        <f aca="false">IF(N964="základní",J964,0)</f>
        <v>0</v>
      </c>
      <c r="BF964" s="175" t="n">
        <f aca="false">IF(N964="snížená",J964,0)</f>
        <v>0</v>
      </c>
      <c r="BG964" s="175" t="n">
        <f aca="false">IF(N964="zákl. přenesená",J964,0)</f>
        <v>0</v>
      </c>
      <c r="BH964" s="175" t="n">
        <f aca="false">IF(N964="sníž. přenesená",J964,0)</f>
        <v>0</v>
      </c>
      <c r="BI964" s="175" t="n">
        <f aca="false">IF(N964="nulová",J964,0)</f>
        <v>0</v>
      </c>
      <c r="BJ964" s="3" t="s">
        <v>80</v>
      </c>
      <c r="BK964" s="175" t="n">
        <f aca="false">ROUND(I964*H964,2)</f>
        <v>0</v>
      </c>
      <c r="BL964" s="3" t="s">
        <v>131</v>
      </c>
      <c r="BM964" s="174" t="s">
        <v>1118</v>
      </c>
    </row>
    <row r="965" s="22" customFormat="true" ht="16.5" hidden="false" customHeight="true" outlineLevel="0" collapsed="false">
      <c r="A965" s="17"/>
      <c r="B965" s="162"/>
      <c r="C965" s="163" t="s">
        <v>1119</v>
      </c>
      <c r="D965" s="163" t="s">
        <v>127</v>
      </c>
      <c r="E965" s="164" t="s">
        <v>1120</v>
      </c>
      <c r="F965" s="165" t="s">
        <v>1121</v>
      </c>
      <c r="G965" s="166" t="s">
        <v>256</v>
      </c>
      <c r="H965" s="167" t="n">
        <v>339.547</v>
      </c>
      <c r="I965" s="168"/>
      <c r="J965" s="168" t="n">
        <f aca="false">ROUND(I965*H965,2)</f>
        <v>0</v>
      </c>
      <c r="K965" s="169"/>
      <c r="L965" s="18"/>
      <c r="M965" s="170"/>
      <c r="N965" s="171" t="s">
        <v>37</v>
      </c>
      <c r="O965" s="172" t="n">
        <v>0.049</v>
      </c>
      <c r="P965" s="172" t="n">
        <f aca="false">O965*H965</f>
        <v>16.637803</v>
      </c>
      <c r="Q965" s="172" t="n">
        <v>0</v>
      </c>
      <c r="R965" s="172" t="n">
        <f aca="false">Q965*H965</f>
        <v>0</v>
      </c>
      <c r="S965" s="172" t="n">
        <v>0</v>
      </c>
      <c r="T965" s="173" t="n">
        <f aca="false">S965*H965</f>
        <v>0</v>
      </c>
      <c r="U965" s="17"/>
      <c r="V965" s="17"/>
      <c r="W965" s="17"/>
      <c r="X965" s="17"/>
      <c r="Y965" s="17"/>
      <c r="Z965" s="17"/>
      <c r="AA965" s="17"/>
      <c r="AB965" s="17"/>
      <c r="AC965" s="17"/>
      <c r="AD965" s="17"/>
      <c r="AE965" s="17"/>
      <c r="AR965" s="174" t="s">
        <v>131</v>
      </c>
      <c r="AT965" s="174" t="s">
        <v>127</v>
      </c>
      <c r="AU965" s="174" t="s">
        <v>82</v>
      </c>
      <c r="AY965" s="3" t="s">
        <v>124</v>
      </c>
      <c r="BE965" s="175" t="n">
        <f aca="false">IF(N965="základní",J965,0)</f>
        <v>0</v>
      </c>
      <c r="BF965" s="175" t="n">
        <f aca="false">IF(N965="snížená",J965,0)</f>
        <v>0</v>
      </c>
      <c r="BG965" s="175" t="n">
        <f aca="false">IF(N965="zákl. přenesená",J965,0)</f>
        <v>0</v>
      </c>
      <c r="BH965" s="175" t="n">
        <f aca="false">IF(N965="sníž. přenesená",J965,0)</f>
        <v>0</v>
      </c>
      <c r="BI965" s="175" t="n">
        <f aca="false">IF(N965="nulová",J965,0)</f>
        <v>0</v>
      </c>
      <c r="BJ965" s="3" t="s">
        <v>80</v>
      </c>
      <c r="BK965" s="175" t="n">
        <f aca="false">ROUND(I965*H965,2)</f>
        <v>0</v>
      </c>
      <c r="BL965" s="3" t="s">
        <v>131</v>
      </c>
      <c r="BM965" s="174" t="s">
        <v>1122</v>
      </c>
    </row>
    <row r="966" s="22" customFormat="true" ht="16.5" hidden="false" customHeight="true" outlineLevel="0" collapsed="false">
      <c r="A966" s="17"/>
      <c r="B966" s="162"/>
      <c r="C966" s="163" t="s">
        <v>1123</v>
      </c>
      <c r="D966" s="163" t="s">
        <v>127</v>
      </c>
      <c r="E966" s="164" t="s">
        <v>1124</v>
      </c>
      <c r="F966" s="165" t="s">
        <v>1125</v>
      </c>
      <c r="G966" s="166" t="s">
        <v>256</v>
      </c>
      <c r="H966" s="167" t="n">
        <v>20372.82</v>
      </c>
      <c r="I966" s="168"/>
      <c r="J966" s="168" t="n">
        <f aca="false">ROUND(I966*H966,2)</f>
        <v>0</v>
      </c>
      <c r="K966" s="169"/>
      <c r="L966" s="18"/>
      <c r="M966" s="170"/>
      <c r="N966" s="171" t="s">
        <v>37</v>
      </c>
      <c r="O966" s="172" t="n">
        <v>0</v>
      </c>
      <c r="P966" s="172" t="n">
        <f aca="false">O966*H966</f>
        <v>0</v>
      </c>
      <c r="Q966" s="172" t="n">
        <v>0</v>
      </c>
      <c r="R966" s="172" t="n">
        <f aca="false">Q966*H966</f>
        <v>0</v>
      </c>
      <c r="S966" s="172" t="n">
        <v>0</v>
      </c>
      <c r="T966" s="173" t="n">
        <f aca="false">S966*H966</f>
        <v>0</v>
      </c>
      <c r="U966" s="17"/>
      <c r="V966" s="17"/>
      <c r="W966" s="17"/>
      <c r="X966" s="17"/>
      <c r="Y966" s="17"/>
      <c r="Z966" s="17"/>
      <c r="AA966" s="17"/>
      <c r="AB966" s="17"/>
      <c r="AC966" s="17"/>
      <c r="AD966" s="17"/>
      <c r="AE966" s="17"/>
      <c r="AR966" s="174" t="s">
        <v>131</v>
      </c>
      <c r="AT966" s="174" t="s">
        <v>127</v>
      </c>
      <c r="AU966" s="174" t="s">
        <v>82</v>
      </c>
      <c r="AY966" s="3" t="s">
        <v>124</v>
      </c>
      <c r="BE966" s="175" t="n">
        <f aca="false">IF(N966="základní",J966,0)</f>
        <v>0</v>
      </c>
      <c r="BF966" s="175" t="n">
        <f aca="false">IF(N966="snížená",J966,0)</f>
        <v>0</v>
      </c>
      <c r="BG966" s="175" t="n">
        <f aca="false">IF(N966="zákl. přenesená",J966,0)</f>
        <v>0</v>
      </c>
      <c r="BH966" s="175" t="n">
        <f aca="false">IF(N966="sníž. přenesená",J966,0)</f>
        <v>0</v>
      </c>
      <c r="BI966" s="175" t="n">
        <f aca="false">IF(N966="nulová",J966,0)</f>
        <v>0</v>
      </c>
      <c r="BJ966" s="3" t="s">
        <v>80</v>
      </c>
      <c r="BK966" s="175" t="n">
        <f aca="false">ROUND(I966*H966,2)</f>
        <v>0</v>
      </c>
      <c r="BL966" s="3" t="s">
        <v>131</v>
      </c>
      <c r="BM966" s="174" t="s">
        <v>1126</v>
      </c>
    </row>
    <row r="967" s="184" customFormat="true" ht="12.8" hidden="false" customHeight="false" outlineLevel="0" collapsed="false">
      <c r="B967" s="185"/>
      <c r="D967" s="178" t="s">
        <v>133</v>
      </c>
      <c r="E967" s="186"/>
      <c r="F967" s="187" t="s">
        <v>1114</v>
      </c>
      <c r="H967" s="188" t="n">
        <v>20372.82</v>
      </c>
      <c r="L967" s="185"/>
      <c r="M967" s="189"/>
      <c r="N967" s="190"/>
      <c r="O967" s="190"/>
      <c r="P967" s="190"/>
      <c r="Q967" s="190"/>
      <c r="R967" s="190"/>
      <c r="S967" s="190"/>
      <c r="T967" s="191"/>
      <c r="AT967" s="186" t="s">
        <v>133</v>
      </c>
      <c r="AU967" s="186" t="s">
        <v>82</v>
      </c>
      <c r="AV967" s="184" t="s">
        <v>82</v>
      </c>
      <c r="AW967" s="184" t="s">
        <v>29</v>
      </c>
      <c r="AX967" s="184" t="s">
        <v>80</v>
      </c>
      <c r="AY967" s="186" t="s">
        <v>124</v>
      </c>
    </row>
    <row r="968" s="22" customFormat="true" ht="16.5" hidden="false" customHeight="true" outlineLevel="0" collapsed="false">
      <c r="A968" s="17"/>
      <c r="B968" s="162"/>
      <c r="C968" s="163" t="s">
        <v>1127</v>
      </c>
      <c r="D968" s="163" t="s">
        <v>127</v>
      </c>
      <c r="E968" s="164" t="s">
        <v>1128</v>
      </c>
      <c r="F968" s="165" t="s">
        <v>1129</v>
      </c>
      <c r="G968" s="166" t="s">
        <v>256</v>
      </c>
      <c r="H968" s="167" t="n">
        <v>339.547</v>
      </c>
      <c r="I968" s="168"/>
      <c r="J968" s="168" t="n">
        <f aca="false">ROUND(I968*H968,2)</f>
        <v>0</v>
      </c>
      <c r="K968" s="169"/>
      <c r="L968" s="18"/>
      <c r="M968" s="170"/>
      <c r="N968" s="171" t="s">
        <v>37</v>
      </c>
      <c r="O968" s="172" t="n">
        <v>0.033</v>
      </c>
      <c r="P968" s="172" t="n">
        <f aca="false">O968*H968</f>
        <v>11.205051</v>
      </c>
      <c r="Q968" s="172" t="n">
        <v>0</v>
      </c>
      <c r="R968" s="172" t="n">
        <f aca="false">Q968*H968</f>
        <v>0</v>
      </c>
      <c r="S968" s="172" t="n">
        <v>0</v>
      </c>
      <c r="T968" s="173" t="n">
        <f aca="false">S968*H968</f>
        <v>0</v>
      </c>
      <c r="U968" s="17"/>
      <c r="V968" s="17"/>
      <c r="W968" s="17"/>
      <c r="X968" s="17"/>
      <c r="Y968" s="17"/>
      <c r="Z968" s="17"/>
      <c r="AA968" s="17"/>
      <c r="AB968" s="17"/>
      <c r="AC968" s="17"/>
      <c r="AD968" s="17"/>
      <c r="AE968" s="17"/>
      <c r="AR968" s="174" t="s">
        <v>131</v>
      </c>
      <c r="AT968" s="174" t="s">
        <v>127</v>
      </c>
      <c r="AU968" s="174" t="s">
        <v>82</v>
      </c>
      <c r="AY968" s="3" t="s">
        <v>124</v>
      </c>
      <c r="BE968" s="175" t="n">
        <f aca="false">IF(N968="základní",J968,0)</f>
        <v>0</v>
      </c>
      <c r="BF968" s="175" t="n">
        <f aca="false">IF(N968="snížená",J968,0)</f>
        <v>0</v>
      </c>
      <c r="BG968" s="175" t="n">
        <f aca="false">IF(N968="zákl. přenesená",J968,0)</f>
        <v>0</v>
      </c>
      <c r="BH968" s="175" t="n">
        <f aca="false">IF(N968="sníž. přenesená",J968,0)</f>
        <v>0</v>
      </c>
      <c r="BI968" s="175" t="n">
        <f aca="false">IF(N968="nulová",J968,0)</f>
        <v>0</v>
      </c>
      <c r="BJ968" s="3" t="s">
        <v>80</v>
      </c>
      <c r="BK968" s="175" t="n">
        <f aca="false">ROUND(I968*H968,2)</f>
        <v>0</v>
      </c>
      <c r="BL968" s="3" t="s">
        <v>131</v>
      </c>
      <c r="BM968" s="174" t="s">
        <v>1130</v>
      </c>
    </row>
    <row r="969" s="22" customFormat="true" ht="21.75" hidden="false" customHeight="true" outlineLevel="0" collapsed="false">
      <c r="A969" s="17"/>
      <c r="B969" s="162"/>
      <c r="C969" s="163" t="s">
        <v>1131</v>
      </c>
      <c r="D969" s="163" t="s">
        <v>127</v>
      </c>
      <c r="E969" s="164" t="s">
        <v>1132</v>
      </c>
      <c r="F969" s="165" t="s">
        <v>1133</v>
      </c>
      <c r="G969" s="166" t="s">
        <v>256</v>
      </c>
      <c r="H969" s="167" t="n">
        <v>142.82</v>
      </c>
      <c r="I969" s="168"/>
      <c r="J969" s="168" t="n">
        <f aca="false">ROUND(I969*H969,2)</f>
        <v>0</v>
      </c>
      <c r="K969" s="169"/>
      <c r="L969" s="18"/>
      <c r="M969" s="170"/>
      <c r="N969" s="171" t="s">
        <v>37</v>
      </c>
      <c r="O969" s="172" t="n">
        <v>0.105</v>
      </c>
      <c r="P969" s="172" t="n">
        <f aca="false">O969*H969</f>
        <v>14.9961</v>
      </c>
      <c r="Q969" s="172" t="n">
        <v>0.00013</v>
      </c>
      <c r="R969" s="172" t="n">
        <f aca="false">Q969*H969</f>
        <v>0.0185666</v>
      </c>
      <c r="S969" s="172" t="n">
        <v>0</v>
      </c>
      <c r="T969" s="173" t="n">
        <f aca="false">S969*H969</f>
        <v>0</v>
      </c>
      <c r="U969" s="17"/>
      <c r="V969" s="17"/>
      <c r="W969" s="17"/>
      <c r="X969" s="17"/>
      <c r="Y969" s="17"/>
      <c r="Z969" s="17"/>
      <c r="AA969" s="17"/>
      <c r="AB969" s="17"/>
      <c r="AC969" s="17"/>
      <c r="AD969" s="17"/>
      <c r="AE969" s="17"/>
      <c r="AR969" s="174" t="s">
        <v>131</v>
      </c>
      <c r="AT969" s="174" t="s">
        <v>127</v>
      </c>
      <c r="AU969" s="174" t="s">
        <v>82</v>
      </c>
      <c r="AY969" s="3" t="s">
        <v>124</v>
      </c>
      <c r="BE969" s="175" t="n">
        <f aca="false">IF(N969="základní",J969,0)</f>
        <v>0</v>
      </c>
      <c r="BF969" s="175" t="n">
        <f aca="false">IF(N969="snížená",J969,0)</f>
        <v>0</v>
      </c>
      <c r="BG969" s="175" t="n">
        <f aca="false">IF(N969="zákl. přenesená",J969,0)</f>
        <v>0</v>
      </c>
      <c r="BH969" s="175" t="n">
        <f aca="false">IF(N969="sníž. přenesená",J969,0)</f>
        <v>0</v>
      </c>
      <c r="BI969" s="175" t="n">
        <f aca="false">IF(N969="nulová",J969,0)</f>
        <v>0</v>
      </c>
      <c r="BJ969" s="3" t="s">
        <v>80</v>
      </c>
      <c r="BK969" s="175" t="n">
        <f aca="false">ROUND(I969*H969,2)</f>
        <v>0</v>
      </c>
      <c r="BL969" s="3" t="s">
        <v>131</v>
      </c>
      <c r="BM969" s="174" t="s">
        <v>1134</v>
      </c>
    </row>
    <row r="970" s="176" customFormat="true" ht="12.8" hidden="false" customHeight="false" outlineLevel="0" collapsed="false">
      <c r="B970" s="177"/>
      <c r="D970" s="178" t="s">
        <v>133</v>
      </c>
      <c r="E970" s="179"/>
      <c r="F970" s="180" t="s">
        <v>1135</v>
      </c>
      <c r="H970" s="179"/>
      <c r="L970" s="177"/>
      <c r="M970" s="181"/>
      <c r="N970" s="182"/>
      <c r="O970" s="182"/>
      <c r="P970" s="182"/>
      <c r="Q970" s="182"/>
      <c r="R970" s="182"/>
      <c r="S970" s="182"/>
      <c r="T970" s="183"/>
      <c r="AT970" s="179" t="s">
        <v>133</v>
      </c>
      <c r="AU970" s="179" t="s">
        <v>82</v>
      </c>
      <c r="AV970" s="176" t="s">
        <v>80</v>
      </c>
      <c r="AW970" s="176" t="s">
        <v>29</v>
      </c>
      <c r="AX970" s="176" t="s">
        <v>72</v>
      </c>
      <c r="AY970" s="179" t="s">
        <v>124</v>
      </c>
    </row>
    <row r="971" s="184" customFormat="true" ht="12.8" hidden="false" customHeight="false" outlineLevel="0" collapsed="false">
      <c r="B971" s="185"/>
      <c r="D971" s="178" t="s">
        <v>133</v>
      </c>
      <c r="E971" s="186"/>
      <c r="F971" s="187" t="s">
        <v>1136</v>
      </c>
      <c r="H971" s="188" t="n">
        <v>139.62</v>
      </c>
      <c r="L971" s="185"/>
      <c r="M971" s="189"/>
      <c r="N971" s="190"/>
      <c r="O971" s="190"/>
      <c r="P971" s="190"/>
      <c r="Q971" s="190"/>
      <c r="R971" s="190"/>
      <c r="S971" s="190"/>
      <c r="T971" s="191"/>
      <c r="AT971" s="186" t="s">
        <v>133</v>
      </c>
      <c r="AU971" s="186" t="s">
        <v>82</v>
      </c>
      <c r="AV971" s="184" t="s">
        <v>82</v>
      </c>
      <c r="AW971" s="184" t="s">
        <v>29</v>
      </c>
      <c r="AX971" s="184" t="s">
        <v>72</v>
      </c>
      <c r="AY971" s="186" t="s">
        <v>124</v>
      </c>
    </row>
    <row r="972" s="176" customFormat="true" ht="12.8" hidden="false" customHeight="false" outlineLevel="0" collapsed="false">
      <c r="B972" s="177"/>
      <c r="D972" s="178" t="s">
        <v>133</v>
      </c>
      <c r="E972" s="179"/>
      <c r="F972" s="180" t="s">
        <v>1137</v>
      </c>
      <c r="H972" s="179"/>
      <c r="L972" s="177"/>
      <c r="M972" s="181"/>
      <c r="N972" s="182"/>
      <c r="O972" s="182"/>
      <c r="P972" s="182"/>
      <c r="Q972" s="182"/>
      <c r="R972" s="182"/>
      <c r="S972" s="182"/>
      <c r="T972" s="183"/>
      <c r="AT972" s="179" t="s">
        <v>133</v>
      </c>
      <c r="AU972" s="179" t="s">
        <v>82</v>
      </c>
      <c r="AV972" s="176" t="s">
        <v>80</v>
      </c>
      <c r="AW972" s="176" t="s">
        <v>29</v>
      </c>
      <c r="AX972" s="176" t="s">
        <v>72</v>
      </c>
      <c r="AY972" s="179" t="s">
        <v>124</v>
      </c>
    </row>
    <row r="973" s="184" customFormat="true" ht="12.8" hidden="false" customHeight="false" outlineLevel="0" collapsed="false">
      <c r="B973" s="185"/>
      <c r="D973" s="178" t="s">
        <v>133</v>
      </c>
      <c r="E973" s="186"/>
      <c r="F973" s="187" t="s">
        <v>172</v>
      </c>
      <c r="H973" s="188" t="n">
        <v>3.2</v>
      </c>
      <c r="L973" s="185"/>
      <c r="M973" s="189"/>
      <c r="N973" s="190"/>
      <c r="O973" s="190"/>
      <c r="P973" s="190"/>
      <c r="Q973" s="190"/>
      <c r="R973" s="190"/>
      <c r="S973" s="190"/>
      <c r="T973" s="191"/>
      <c r="AT973" s="186" t="s">
        <v>133</v>
      </c>
      <c r="AU973" s="186" t="s">
        <v>82</v>
      </c>
      <c r="AV973" s="184" t="s">
        <v>82</v>
      </c>
      <c r="AW973" s="184" t="s">
        <v>29</v>
      </c>
      <c r="AX973" s="184" t="s">
        <v>72</v>
      </c>
      <c r="AY973" s="186" t="s">
        <v>124</v>
      </c>
    </row>
    <row r="974" s="197" customFormat="true" ht="12.8" hidden="false" customHeight="false" outlineLevel="0" collapsed="false">
      <c r="B974" s="198"/>
      <c r="D974" s="178" t="s">
        <v>133</v>
      </c>
      <c r="E974" s="199"/>
      <c r="F974" s="200" t="s">
        <v>234</v>
      </c>
      <c r="H974" s="201" t="n">
        <v>142.82</v>
      </c>
      <c r="L974" s="198"/>
      <c r="M974" s="202"/>
      <c r="N974" s="203"/>
      <c r="O974" s="203"/>
      <c r="P974" s="203"/>
      <c r="Q974" s="203"/>
      <c r="R974" s="203"/>
      <c r="S974" s="203"/>
      <c r="T974" s="204"/>
      <c r="AT974" s="199" t="s">
        <v>133</v>
      </c>
      <c r="AU974" s="199" t="s">
        <v>82</v>
      </c>
      <c r="AV974" s="197" t="s">
        <v>131</v>
      </c>
      <c r="AW974" s="197" t="s">
        <v>29</v>
      </c>
      <c r="AX974" s="197" t="s">
        <v>80</v>
      </c>
      <c r="AY974" s="199" t="s">
        <v>124</v>
      </c>
    </row>
    <row r="975" s="22" customFormat="true" ht="21.75" hidden="false" customHeight="true" outlineLevel="0" collapsed="false">
      <c r="A975" s="17"/>
      <c r="B975" s="162"/>
      <c r="C975" s="163" t="s">
        <v>1138</v>
      </c>
      <c r="D975" s="163" t="s">
        <v>127</v>
      </c>
      <c r="E975" s="164" t="s">
        <v>1139</v>
      </c>
      <c r="F975" s="165" t="s">
        <v>1140</v>
      </c>
      <c r="G975" s="166" t="s">
        <v>256</v>
      </c>
      <c r="H975" s="167" t="n">
        <v>24.11</v>
      </c>
      <c r="I975" s="168"/>
      <c r="J975" s="168" t="n">
        <f aca="false">ROUND(I975*H975,2)</f>
        <v>0</v>
      </c>
      <c r="K975" s="169"/>
      <c r="L975" s="18"/>
      <c r="M975" s="170"/>
      <c r="N975" s="171" t="s">
        <v>37</v>
      </c>
      <c r="O975" s="172" t="n">
        <v>0.126</v>
      </c>
      <c r="P975" s="172" t="n">
        <f aca="false">O975*H975</f>
        <v>3.03786</v>
      </c>
      <c r="Q975" s="172" t="n">
        <v>0.00021</v>
      </c>
      <c r="R975" s="172" t="n">
        <f aca="false">Q975*H975</f>
        <v>0.0050631</v>
      </c>
      <c r="S975" s="172" t="n">
        <v>0</v>
      </c>
      <c r="T975" s="173" t="n">
        <f aca="false">S975*H975</f>
        <v>0</v>
      </c>
      <c r="U975" s="17"/>
      <c r="V975" s="17"/>
      <c r="W975" s="17"/>
      <c r="X975" s="17"/>
      <c r="Y975" s="17"/>
      <c r="Z975" s="17"/>
      <c r="AA975" s="17"/>
      <c r="AB975" s="17"/>
      <c r="AC975" s="17"/>
      <c r="AD975" s="17"/>
      <c r="AE975" s="17"/>
      <c r="AR975" s="174" t="s">
        <v>131</v>
      </c>
      <c r="AT975" s="174" t="s">
        <v>127</v>
      </c>
      <c r="AU975" s="174" t="s">
        <v>82</v>
      </c>
      <c r="AY975" s="3" t="s">
        <v>124</v>
      </c>
      <c r="BE975" s="175" t="n">
        <f aca="false">IF(N975="základní",J975,0)</f>
        <v>0</v>
      </c>
      <c r="BF975" s="175" t="n">
        <f aca="false">IF(N975="snížená",J975,0)</f>
        <v>0</v>
      </c>
      <c r="BG975" s="175" t="n">
        <f aca="false">IF(N975="zákl. přenesená",J975,0)</f>
        <v>0</v>
      </c>
      <c r="BH975" s="175" t="n">
        <f aca="false">IF(N975="sníž. přenesená",J975,0)</f>
        <v>0</v>
      </c>
      <c r="BI975" s="175" t="n">
        <f aca="false">IF(N975="nulová",J975,0)</f>
        <v>0</v>
      </c>
      <c r="BJ975" s="3" t="s">
        <v>80</v>
      </c>
      <c r="BK975" s="175" t="n">
        <f aca="false">ROUND(I975*H975,2)</f>
        <v>0</v>
      </c>
      <c r="BL975" s="3" t="s">
        <v>131</v>
      </c>
      <c r="BM975" s="174" t="s">
        <v>1141</v>
      </c>
    </row>
    <row r="976" s="176" customFormat="true" ht="12.8" hidden="false" customHeight="false" outlineLevel="0" collapsed="false">
      <c r="B976" s="177"/>
      <c r="D976" s="178" t="s">
        <v>133</v>
      </c>
      <c r="E976" s="179"/>
      <c r="F976" s="180" t="s">
        <v>1142</v>
      </c>
      <c r="H976" s="179"/>
      <c r="L976" s="177"/>
      <c r="M976" s="181"/>
      <c r="N976" s="182"/>
      <c r="O976" s="182"/>
      <c r="P976" s="182"/>
      <c r="Q976" s="182"/>
      <c r="R976" s="182"/>
      <c r="S976" s="182"/>
      <c r="T976" s="183"/>
      <c r="AT976" s="179" t="s">
        <v>133</v>
      </c>
      <c r="AU976" s="179" t="s">
        <v>82</v>
      </c>
      <c r="AV976" s="176" t="s">
        <v>80</v>
      </c>
      <c r="AW976" s="176" t="s">
        <v>29</v>
      </c>
      <c r="AX976" s="176" t="s">
        <v>72</v>
      </c>
      <c r="AY976" s="179" t="s">
        <v>124</v>
      </c>
    </row>
    <row r="977" s="184" customFormat="true" ht="12.8" hidden="false" customHeight="false" outlineLevel="0" collapsed="false">
      <c r="B977" s="185"/>
      <c r="D977" s="178" t="s">
        <v>133</v>
      </c>
      <c r="E977" s="186"/>
      <c r="F977" s="187" t="s">
        <v>1143</v>
      </c>
      <c r="H977" s="188" t="n">
        <v>24.11</v>
      </c>
      <c r="L977" s="185"/>
      <c r="M977" s="189"/>
      <c r="N977" s="190"/>
      <c r="O977" s="190"/>
      <c r="P977" s="190"/>
      <c r="Q977" s="190"/>
      <c r="R977" s="190"/>
      <c r="S977" s="190"/>
      <c r="T977" s="191"/>
      <c r="AT977" s="186" t="s">
        <v>133</v>
      </c>
      <c r="AU977" s="186" t="s">
        <v>82</v>
      </c>
      <c r="AV977" s="184" t="s">
        <v>82</v>
      </c>
      <c r="AW977" s="184" t="s">
        <v>29</v>
      </c>
      <c r="AX977" s="184" t="s">
        <v>80</v>
      </c>
      <c r="AY977" s="186" t="s">
        <v>124</v>
      </c>
    </row>
    <row r="978" s="22" customFormat="true" ht="21.75" hidden="false" customHeight="true" outlineLevel="0" collapsed="false">
      <c r="A978" s="17"/>
      <c r="B978" s="162"/>
      <c r="C978" s="163" t="s">
        <v>1144</v>
      </c>
      <c r="D978" s="163" t="s">
        <v>127</v>
      </c>
      <c r="E978" s="164" t="s">
        <v>1145</v>
      </c>
      <c r="F978" s="165" t="s">
        <v>1146</v>
      </c>
      <c r="G978" s="166" t="s">
        <v>256</v>
      </c>
      <c r="H978" s="167" t="n">
        <v>813.869</v>
      </c>
      <c r="I978" s="168"/>
      <c r="J978" s="168" t="n">
        <f aca="false">ROUND(I978*H978,2)</f>
        <v>0</v>
      </c>
      <c r="K978" s="169"/>
      <c r="L978" s="18"/>
      <c r="M978" s="170"/>
      <c r="N978" s="171" t="s">
        <v>37</v>
      </c>
      <c r="O978" s="172" t="n">
        <v>0.308</v>
      </c>
      <c r="P978" s="172" t="n">
        <f aca="false">O978*H978</f>
        <v>250.671652</v>
      </c>
      <c r="Q978" s="172" t="n">
        <v>4E-005</v>
      </c>
      <c r="R978" s="172" t="n">
        <f aca="false">Q978*H978</f>
        <v>0.03255476</v>
      </c>
      <c r="S978" s="172" t="n">
        <v>0</v>
      </c>
      <c r="T978" s="173" t="n">
        <f aca="false">S978*H978</f>
        <v>0</v>
      </c>
      <c r="U978" s="17"/>
      <c r="V978" s="17"/>
      <c r="W978" s="17"/>
      <c r="X978" s="17"/>
      <c r="Y978" s="17"/>
      <c r="Z978" s="17"/>
      <c r="AA978" s="17"/>
      <c r="AB978" s="17"/>
      <c r="AC978" s="17"/>
      <c r="AD978" s="17"/>
      <c r="AE978" s="17"/>
      <c r="AR978" s="174" t="s">
        <v>131</v>
      </c>
      <c r="AT978" s="174" t="s">
        <v>127</v>
      </c>
      <c r="AU978" s="174" t="s">
        <v>82</v>
      </c>
      <c r="AY978" s="3" t="s">
        <v>124</v>
      </c>
      <c r="BE978" s="175" t="n">
        <f aca="false">IF(N978="základní",J978,0)</f>
        <v>0</v>
      </c>
      <c r="BF978" s="175" t="n">
        <f aca="false">IF(N978="snížená",J978,0)</f>
        <v>0</v>
      </c>
      <c r="BG978" s="175" t="n">
        <f aca="false">IF(N978="zákl. přenesená",J978,0)</f>
        <v>0</v>
      </c>
      <c r="BH978" s="175" t="n">
        <f aca="false">IF(N978="sníž. přenesená",J978,0)</f>
        <v>0</v>
      </c>
      <c r="BI978" s="175" t="n">
        <f aca="false">IF(N978="nulová",J978,0)</f>
        <v>0</v>
      </c>
      <c r="BJ978" s="3" t="s">
        <v>80</v>
      </c>
      <c r="BK978" s="175" t="n">
        <f aca="false">ROUND(I978*H978,2)</f>
        <v>0</v>
      </c>
      <c r="BL978" s="3" t="s">
        <v>131</v>
      </c>
      <c r="BM978" s="174" t="s">
        <v>1147</v>
      </c>
    </row>
    <row r="979" s="176" customFormat="true" ht="12.8" hidden="false" customHeight="false" outlineLevel="0" collapsed="false">
      <c r="B979" s="177"/>
      <c r="D979" s="178" t="s">
        <v>133</v>
      </c>
      <c r="E979" s="179"/>
      <c r="F979" s="180" t="s">
        <v>368</v>
      </c>
      <c r="H979" s="179"/>
      <c r="L979" s="177"/>
      <c r="M979" s="181"/>
      <c r="N979" s="182"/>
      <c r="O979" s="182"/>
      <c r="P979" s="182"/>
      <c r="Q979" s="182"/>
      <c r="R979" s="182"/>
      <c r="S979" s="182"/>
      <c r="T979" s="183"/>
      <c r="AT979" s="179" t="s">
        <v>133</v>
      </c>
      <c r="AU979" s="179" t="s">
        <v>82</v>
      </c>
      <c r="AV979" s="176" t="s">
        <v>80</v>
      </c>
      <c r="AW979" s="176" t="s">
        <v>29</v>
      </c>
      <c r="AX979" s="176" t="s">
        <v>72</v>
      </c>
      <c r="AY979" s="179" t="s">
        <v>124</v>
      </c>
    </row>
    <row r="980" s="184" customFormat="true" ht="12.8" hidden="false" customHeight="false" outlineLevel="0" collapsed="false">
      <c r="B980" s="185"/>
      <c r="D980" s="178" t="s">
        <v>133</v>
      </c>
      <c r="E980" s="186"/>
      <c r="F980" s="187" t="s">
        <v>1148</v>
      </c>
      <c r="H980" s="188" t="n">
        <v>434.838</v>
      </c>
      <c r="L980" s="185"/>
      <c r="M980" s="189"/>
      <c r="N980" s="190"/>
      <c r="O980" s="190"/>
      <c r="P980" s="190"/>
      <c r="Q980" s="190"/>
      <c r="R980" s="190"/>
      <c r="S980" s="190"/>
      <c r="T980" s="191"/>
      <c r="AT980" s="186" t="s">
        <v>133</v>
      </c>
      <c r="AU980" s="186" t="s">
        <v>82</v>
      </c>
      <c r="AV980" s="184" t="s">
        <v>82</v>
      </c>
      <c r="AW980" s="184" t="s">
        <v>29</v>
      </c>
      <c r="AX980" s="184" t="s">
        <v>72</v>
      </c>
      <c r="AY980" s="186" t="s">
        <v>124</v>
      </c>
    </row>
    <row r="981" s="176" customFormat="true" ht="12.8" hidden="false" customHeight="false" outlineLevel="0" collapsed="false">
      <c r="B981" s="177"/>
      <c r="D981" s="178" t="s">
        <v>133</v>
      </c>
      <c r="E981" s="179"/>
      <c r="F981" s="180" t="s">
        <v>360</v>
      </c>
      <c r="H981" s="179"/>
      <c r="L981" s="177"/>
      <c r="M981" s="181"/>
      <c r="N981" s="182"/>
      <c r="O981" s="182"/>
      <c r="P981" s="182"/>
      <c r="Q981" s="182"/>
      <c r="R981" s="182"/>
      <c r="S981" s="182"/>
      <c r="T981" s="183"/>
      <c r="AT981" s="179" t="s">
        <v>133</v>
      </c>
      <c r="AU981" s="179" t="s">
        <v>82</v>
      </c>
      <c r="AV981" s="176" t="s">
        <v>80</v>
      </c>
      <c r="AW981" s="176" t="s">
        <v>29</v>
      </c>
      <c r="AX981" s="176" t="s">
        <v>72</v>
      </c>
      <c r="AY981" s="179" t="s">
        <v>124</v>
      </c>
    </row>
    <row r="982" s="184" customFormat="true" ht="12.8" hidden="false" customHeight="false" outlineLevel="0" collapsed="false">
      <c r="B982" s="185"/>
      <c r="D982" s="178" t="s">
        <v>133</v>
      </c>
      <c r="E982" s="186"/>
      <c r="F982" s="187" t="s">
        <v>1149</v>
      </c>
      <c r="H982" s="188" t="n">
        <v>379.031</v>
      </c>
      <c r="L982" s="185"/>
      <c r="M982" s="189"/>
      <c r="N982" s="190"/>
      <c r="O982" s="190"/>
      <c r="P982" s="190"/>
      <c r="Q982" s="190"/>
      <c r="R982" s="190"/>
      <c r="S982" s="190"/>
      <c r="T982" s="191"/>
      <c r="AT982" s="186" t="s">
        <v>133</v>
      </c>
      <c r="AU982" s="186" t="s">
        <v>82</v>
      </c>
      <c r="AV982" s="184" t="s">
        <v>82</v>
      </c>
      <c r="AW982" s="184" t="s">
        <v>29</v>
      </c>
      <c r="AX982" s="184" t="s">
        <v>72</v>
      </c>
      <c r="AY982" s="186" t="s">
        <v>124</v>
      </c>
    </row>
    <row r="983" s="197" customFormat="true" ht="12.8" hidden="false" customHeight="false" outlineLevel="0" collapsed="false">
      <c r="B983" s="198"/>
      <c r="D983" s="178" t="s">
        <v>133</v>
      </c>
      <c r="E983" s="199"/>
      <c r="F983" s="200" t="s">
        <v>234</v>
      </c>
      <c r="H983" s="201" t="n">
        <v>813.869</v>
      </c>
      <c r="L983" s="198"/>
      <c r="M983" s="202"/>
      <c r="N983" s="203"/>
      <c r="O983" s="203"/>
      <c r="P983" s="203"/>
      <c r="Q983" s="203"/>
      <c r="R983" s="203"/>
      <c r="S983" s="203"/>
      <c r="T983" s="204"/>
      <c r="AT983" s="199" t="s">
        <v>133</v>
      </c>
      <c r="AU983" s="199" t="s">
        <v>82</v>
      </c>
      <c r="AV983" s="197" t="s">
        <v>131</v>
      </c>
      <c r="AW983" s="197" t="s">
        <v>29</v>
      </c>
      <c r="AX983" s="197" t="s">
        <v>80</v>
      </c>
      <c r="AY983" s="199" t="s">
        <v>124</v>
      </c>
    </row>
    <row r="984" s="22" customFormat="true" ht="21.75" hidden="false" customHeight="true" outlineLevel="0" collapsed="false">
      <c r="A984" s="17"/>
      <c r="B984" s="162"/>
      <c r="C984" s="163" t="s">
        <v>1150</v>
      </c>
      <c r="D984" s="163" t="s">
        <v>127</v>
      </c>
      <c r="E984" s="164" t="s">
        <v>1151</v>
      </c>
      <c r="F984" s="165" t="s">
        <v>1152</v>
      </c>
      <c r="G984" s="166" t="s">
        <v>503</v>
      </c>
      <c r="H984" s="167" t="n">
        <v>4</v>
      </c>
      <c r="I984" s="168"/>
      <c r="J984" s="168" t="n">
        <f aca="false">ROUND(I984*H984,2)</f>
        <v>0</v>
      </c>
      <c r="K984" s="169"/>
      <c r="L984" s="18"/>
      <c r="M984" s="170"/>
      <c r="N984" s="171" t="s">
        <v>37</v>
      </c>
      <c r="O984" s="172" t="n">
        <v>0.145</v>
      </c>
      <c r="P984" s="172" t="n">
        <f aca="false">O984*H984</f>
        <v>0.58</v>
      </c>
      <c r="Q984" s="172" t="n">
        <v>0</v>
      </c>
      <c r="R984" s="172" t="n">
        <f aca="false">Q984*H984</f>
        <v>0</v>
      </c>
      <c r="S984" s="172" t="n">
        <v>0</v>
      </c>
      <c r="T984" s="173" t="n">
        <f aca="false">S984*H984</f>
        <v>0</v>
      </c>
      <c r="U984" s="17"/>
      <c r="V984" s="17"/>
      <c r="W984" s="17"/>
      <c r="X984" s="17"/>
      <c r="Y984" s="17"/>
      <c r="Z984" s="17"/>
      <c r="AA984" s="17"/>
      <c r="AB984" s="17"/>
      <c r="AC984" s="17"/>
      <c r="AD984" s="17"/>
      <c r="AE984" s="17"/>
      <c r="AR984" s="174" t="s">
        <v>131</v>
      </c>
      <c r="AT984" s="174" t="s">
        <v>127</v>
      </c>
      <c r="AU984" s="174" t="s">
        <v>82</v>
      </c>
      <c r="AY984" s="3" t="s">
        <v>124</v>
      </c>
      <c r="BE984" s="175" t="n">
        <f aca="false">IF(N984="základní",J984,0)</f>
        <v>0</v>
      </c>
      <c r="BF984" s="175" t="n">
        <f aca="false">IF(N984="snížená",J984,0)</f>
        <v>0</v>
      </c>
      <c r="BG984" s="175" t="n">
        <f aca="false">IF(N984="zákl. přenesená",J984,0)</f>
        <v>0</v>
      </c>
      <c r="BH984" s="175" t="n">
        <f aca="false">IF(N984="sníž. přenesená",J984,0)</f>
        <v>0</v>
      </c>
      <c r="BI984" s="175" t="n">
        <f aca="false">IF(N984="nulová",J984,0)</f>
        <v>0</v>
      </c>
      <c r="BJ984" s="3" t="s">
        <v>80</v>
      </c>
      <c r="BK984" s="175" t="n">
        <f aca="false">ROUND(I984*H984,2)</f>
        <v>0</v>
      </c>
      <c r="BL984" s="3" t="s">
        <v>131</v>
      </c>
      <c r="BM984" s="174" t="s">
        <v>1153</v>
      </c>
    </row>
    <row r="985" s="176" customFormat="true" ht="12.8" hidden="false" customHeight="false" outlineLevel="0" collapsed="false">
      <c r="B985" s="177"/>
      <c r="D985" s="178" t="s">
        <v>133</v>
      </c>
      <c r="E985" s="179"/>
      <c r="F985" s="180" t="s">
        <v>1154</v>
      </c>
      <c r="H985" s="179"/>
      <c r="L985" s="177"/>
      <c r="M985" s="181"/>
      <c r="N985" s="182"/>
      <c r="O985" s="182"/>
      <c r="P985" s="182"/>
      <c r="Q985" s="182"/>
      <c r="R985" s="182"/>
      <c r="S985" s="182"/>
      <c r="T985" s="183"/>
      <c r="AT985" s="179" t="s">
        <v>133</v>
      </c>
      <c r="AU985" s="179" t="s">
        <v>82</v>
      </c>
      <c r="AV985" s="176" t="s">
        <v>80</v>
      </c>
      <c r="AW985" s="176" t="s">
        <v>29</v>
      </c>
      <c r="AX985" s="176" t="s">
        <v>72</v>
      </c>
      <c r="AY985" s="179" t="s">
        <v>124</v>
      </c>
    </row>
    <row r="986" s="184" customFormat="true" ht="12.8" hidden="false" customHeight="false" outlineLevel="0" collapsed="false">
      <c r="B986" s="185"/>
      <c r="D986" s="178" t="s">
        <v>133</v>
      </c>
      <c r="E986" s="186"/>
      <c r="F986" s="187" t="s">
        <v>1155</v>
      </c>
      <c r="H986" s="188" t="n">
        <v>4</v>
      </c>
      <c r="L986" s="185"/>
      <c r="M986" s="189"/>
      <c r="N986" s="190"/>
      <c r="O986" s="190"/>
      <c r="P986" s="190"/>
      <c r="Q986" s="190"/>
      <c r="R986" s="190"/>
      <c r="S986" s="190"/>
      <c r="T986" s="191"/>
      <c r="AT986" s="186" t="s">
        <v>133</v>
      </c>
      <c r="AU986" s="186" t="s">
        <v>82</v>
      </c>
      <c r="AV986" s="184" t="s">
        <v>82</v>
      </c>
      <c r="AW986" s="184" t="s">
        <v>29</v>
      </c>
      <c r="AX986" s="184" t="s">
        <v>80</v>
      </c>
      <c r="AY986" s="186" t="s">
        <v>124</v>
      </c>
    </row>
    <row r="987" s="22" customFormat="true" ht="33" hidden="false" customHeight="true" outlineLevel="0" collapsed="false">
      <c r="A987" s="17"/>
      <c r="B987" s="162"/>
      <c r="C987" s="205" t="s">
        <v>1156</v>
      </c>
      <c r="D987" s="205" t="s">
        <v>272</v>
      </c>
      <c r="E987" s="206" t="s">
        <v>1157</v>
      </c>
      <c r="F987" s="207" t="s">
        <v>1158</v>
      </c>
      <c r="G987" s="208" t="s">
        <v>503</v>
      </c>
      <c r="H987" s="209" t="n">
        <v>4</v>
      </c>
      <c r="I987" s="210"/>
      <c r="J987" s="210" t="n">
        <f aca="false">ROUND(I987*H987,2)</f>
        <v>0</v>
      </c>
      <c r="K987" s="211"/>
      <c r="L987" s="212"/>
      <c r="M987" s="213"/>
      <c r="N987" s="214" t="s">
        <v>37</v>
      </c>
      <c r="O987" s="172" t="n">
        <v>0</v>
      </c>
      <c r="P987" s="172" t="n">
        <f aca="false">O987*H987</f>
        <v>0</v>
      </c>
      <c r="Q987" s="172" t="n">
        <v>0.0002</v>
      </c>
      <c r="R987" s="172" t="n">
        <f aca="false">Q987*H987</f>
        <v>0.0008</v>
      </c>
      <c r="S987" s="172" t="n">
        <v>0</v>
      </c>
      <c r="T987" s="173" t="n">
        <f aca="false">S987*H987</f>
        <v>0</v>
      </c>
      <c r="U987" s="17"/>
      <c r="V987" s="17"/>
      <c r="W987" s="17"/>
      <c r="X987" s="17"/>
      <c r="Y987" s="17"/>
      <c r="Z987" s="17"/>
      <c r="AA987" s="17"/>
      <c r="AB987" s="17"/>
      <c r="AC987" s="17"/>
      <c r="AD987" s="17"/>
      <c r="AE987" s="17"/>
      <c r="AR987" s="174" t="s">
        <v>267</v>
      </c>
      <c r="AT987" s="174" t="s">
        <v>272</v>
      </c>
      <c r="AU987" s="174" t="s">
        <v>82</v>
      </c>
      <c r="AY987" s="3" t="s">
        <v>124</v>
      </c>
      <c r="BE987" s="175" t="n">
        <f aca="false">IF(N987="základní",J987,0)</f>
        <v>0</v>
      </c>
      <c r="BF987" s="175" t="n">
        <f aca="false">IF(N987="snížená",J987,0)</f>
        <v>0</v>
      </c>
      <c r="BG987" s="175" t="n">
        <f aca="false">IF(N987="zákl. přenesená",J987,0)</f>
        <v>0</v>
      </c>
      <c r="BH987" s="175" t="n">
        <f aca="false">IF(N987="sníž. přenesená",J987,0)</f>
        <v>0</v>
      </c>
      <c r="BI987" s="175" t="n">
        <f aca="false">IF(N987="nulová",J987,0)</f>
        <v>0</v>
      </c>
      <c r="BJ987" s="3" t="s">
        <v>80</v>
      </c>
      <c r="BK987" s="175" t="n">
        <f aca="false">ROUND(I987*H987,2)</f>
        <v>0</v>
      </c>
      <c r="BL987" s="3" t="s">
        <v>131</v>
      </c>
      <c r="BM987" s="174" t="s">
        <v>1159</v>
      </c>
    </row>
    <row r="988" s="149" customFormat="true" ht="22.8" hidden="false" customHeight="true" outlineLevel="0" collapsed="false">
      <c r="B988" s="150"/>
      <c r="D988" s="151" t="s">
        <v>71</v>
      </c>
      <c r="E988" s="160" t="s">
        <v>1160</v>
      </c>
      <c r="F988" s="160" t="s">
        <v>1161</v>
      </c>
      <c r="J988" s="161" t="n">
        <f aca="false">BK988</f>
        <v>0</v>
      </c>
      <c r="L988" s="150"/>
      <c r="M988" s="154"/>
      <c r="N988" s="155"/>
      <c r="O988" s="155"/>
      <c r="P988" s="156" t="n">
        <f aca="false">P989</f>
        <v>749.648253</v>
      </c>
      <c r="Q988" s="155"/>
      <c r="R988" s="156" t="n">
        <f aca="false">R989</f>
        <v>0</v>
      </c>
      <c r="S988" s="155"/>
      <c r="T988" s="157" t="n">
        <f aca="false">T989</f>
        <v>0</v>
      </c>
      <c r="AR988" s="151" t="s">
        <v>80</v>
      </c>
      <c r="AT988" s="158" t="s">
        <v>71</v>
      </c>
      <c r="AU988" s="158" t="s">
        <v>80</v>
      </c>
      <c r="AY988" s="151" t="s">
        <v>124</v>
      </c>
      <c r="BK988" s="159" t="n">
        <f aca="false">BK989</f>
        <v>0</v>
      </c>
    </row>
    <row r="989" s="22" customFormat="true" ht="16.5" hidden="false" customHeight="true" outlineLevel="0" collapsed="false">
      <c r="A989" s="17"/>
      <c r="B989" s="162"/>
      <c r="C989" s="163" t="s">
        <v>1162</v>
      </c>
      <c r="D989" s="163" t="s">
        <v>127</v>
      </c>
      <c r="E989" s="164" t="s">
        <v>1163</v>
      </c>
      <c r="F989" s="165" t="s">
        <v>1164</v>
      </c>
      <c r="G989" s="166" t="s">
        <v>140</v>
      </c>
      <c r="H989" s="167" t="n">
        <v>1707.627</v>
      </c>
      <c r="I989" s="168"/>
      <c r="J989" s="168" t="n">
        <f aca="false">ROUND(I989*H989,2)</f>
        <v>0</v>
      </c>
      <c r="K989" s="169"/>
      <c r="L989" s="18"/>
      <c r="M989" s="170"/>
      <c r="N989" s="171" t="s">
        <v>37</v>
      </c>
      <c r="O989" s="172" t="n">
        <v>0.439</v>
      </c>
      <c r="P989" s="172" t="n">
        <f aca="false">O989*H989</f>
        <v>749.648253</v>
      </c>
      <c r="Q989" s="172" t="n">
        <v>0</v>
      </c>
      <c r="R989" s="172" t="n">
        <f aca="false">Q989*H989</f>
        <v>0</v>
      </c>
      <c r="S989" s="172" t="n">
        <v>0</v>
      </c>
      <c r="T989" s="173" t="n">
        <f aca="false">S989*H989</f>
        <v>0</v>
      </c>
      <c r="U989" s="17"/>
      <c r="V989" s="17"/>
      <c r="W989" s="17"/>
      <c r="X989" s="17"/>
      <c r="Y989" s="17"/>
      <c r="Z989" s="17"/>
      <c r="AA989" s="17"/>
      <c r="AB989" s="17"/>
      <c r="AC989" s="17"/>
      <c r="AD989" s="17"/>
      <c r="AE989" s="17"/>
      <c r="AR989" s="174" t="s">
        <v>131</v>
      </c>
      <c r="AT989" s="174" t="s">
        <v>127</v>
      </c>
      <c r="AU989" s="174" t="s">
        <v>82</v>
      </c>
      <c r="AY989" s="3" t="s">
        <v>124</v>
      </c>
      <c r="BE989" s="175" t="n">
        <f aca="false">IF(N989="základní",J989,0)</f>
        <v>0</v>
      </c>
      <c r="BF989" s="175" t="n">
        <f aca="false">IF(N989="snížená",J989,0)</f>
        <v>0</v>
      </c>
      <c r="BG989" s="175" t="n">
        <f aca="false">IF(N989="zákl. přenesená",J989,0)</f>
        <v>0</v>
      </c>
      <c r="BH989" s="175" t="n">
        <f aca="false">IF(N989="sníž. přenesená",J989,0)</f>
        <v>0</v>
      </c>
      <c r="BI989" s="175" t="n">
        <f aca="false">IF(N989="nulová",J989,0)</f>
        <v>0</v>
      </c>
      <c r="BJ989" s="3" t="s">
        <v>80</v>
      </c>
      <c r="BK989" s="175" t="n">
        <f aca="false">ROUND(I989*H989,2)</f>
        <v>0</v>
      </c>
      <c r="BL989" s="3" t="s">
        <v>131</v>
      </c>
      <c r="BM989" s="174" t="s">
        <v>1165</v>
      </c>
    </row>
    <row r="990" s="149" customFormat="true" ht="25.9" hidden="false" customHeight="true" outlineLevel="0" collapsed="false">
      <c r="B990" s="150"/>
      <c r="D990" s="151" t="s">
        <v>71</v>
      </c>
      <c r="E990" s="152" t="s">
        <v>1166</v>
      </c>
      <c r="F990" s="152" t="s">
        <v>1167</v>
      </c>
      <c r="J990" s="153" t="n">
        <f aca="false">BK990</f>
        <v>0</v>
      </c>
      <c r="L990" s="150"/>
      <c r="M990" s="154"/>
      <c r="N990" s="155"/>
      <c r="O990" s="155"/>
      <c r="P990" s="156" t="n">
        <f aca="false">P991+P1042+P1142+P1341+P1351+P1376+P1386+P1484+P1596+P1625+P1644+P1689+P1718+P1757+P1781+P1793</f>
        <v>2227.1261</v>
      </c>
      <c r="Q990" s="155"/>
      <c r="R990" s="156" t="n">
        <f aca="false">R991+R1042+R1142+R1341+R1351+R1376+R1386+R1484+R1596+R1625+R1644+R1689+R1718+R1757+R1781+R1793</f>
        <v>58.77869989</v>
      </c>
      <c r="S990" s="155"/>
      <c r="T990" s="157" t="n">
        <f aca="false">T991+T1042+T1142+T1341+T1351+T1376+T1386+T1484+T1596+T1625+T1644+T1689+T1718+T1757+T1781+T1793</f>
        <v>0</v>
      </c>
      <c r="AR990" s="151" t="s">
        <v>82</v>
      </c>
      <c r="AT990" s="158" t="s">
        <v>71</v>
      </c>
      <c r="AU990" s="158" t="s">
        <v>72</v>
      </c>
      <c r="AY990" s="151" t="s">
        <v>124</v>
      </c>
      <c r="BK990" s="159" t="n">
        <f aca="false">BK991+BK1042+BK1142+BK1341+BK1351+BK1376+BK1386+BK1484+BK1596+BK1625+BK1644+BK1689+BK1718+BK1757+BK1781+BK1793</f>
        <v>0</v>
      </c>
    </row>
    <row r="991" s="149" customFormat="true" ht="22.8" hidden="false" customHeight="true" outlineLevel="0" collapsed="false">
      <c r="B991" s="150"/>
      <c r="D991" s="151" t="s">
        <v>71</v>
      </c>
      <c r="E991" s="160" t="s">
        <v>1168</v>
      </c>
      <c r="F991" s="160" t="s">
        <v>1169</v>
      </c>
      <c r="J991" s="161" t="n">
        <f aca="false">BK991</f>
        <v>0</v>
      </c>
      <c r="L991" s="150"/>
      <c r="M991" s="154"/>
      <c r="N991" s="155"/>
      <c r="O991" s="155"/>
      <c r="P991" s="156" t="n">
        <f aca="false">SUM(P992:P1041)</f>
        <v>394.908849</v>
      </c>
      <c r="Q991" s="155"/>
      <c r="R991" s="156" t="n">
        <f aca="false">SUM(R992:R1041)</f>
        <v>9.6897528</v>
      </c>
      <c r="S991" s="155"/>
      <c r="T991" s="157" t="n">
        <f aca="false">SUM(T992:T1041)</f>
        <v>0</v>
      </c>
      <c r="AR991" s="151" t="s">
        <v>82</v>
      </c>
      <c r="AT991" s="158" t="s">
        <v>71</v>
      </c>
      <c r="AU991" s="158" t="s">
        <v>80</v>
      </c>
      <c r="AY991" s="151" t="s">
        <v>124</v>
      </c>
      <c r="BK991" s="159" t="n">
        <f aca="false">SUM(BK992:BK1041)</f>
        <v>0</v>
      </c>
    </row>
    <row r="992" s="22" customFormat="true" ht="21.75" hidden="false" customHeight="true" outlineLevel="0" collapsed="false">
      <c r="A992" s="17"/>
      <c r="B992" s="162"/>
      <c r="C992" s="163" t="s">
        <v>1170</v>
      </c>
      <c r="D992" s="163" t="s">
        <v>127</v>
      </c>
      <c r="E992" s="164" t="s">
        <v>1171</v>
      </c>
      <c r="F992" s="165" t="s">
        <v>1172</v>
      </c>
      <c r="G992" s="166" t="s">
        <v>256</v>
      </c>
      <c r="H992" s="167" t="n">
        <v>418.973</v>
      </c>
      <c r="I992" s="168"/>
      <c r="J992" s="168" t="n">
        <f aca="false">ROUND(I992*H992,2)</f>
        <v>0</v>
      </c>
      <c r="K992" s="169"/>
      <c r="L992" s="18"/>
      <c r="M992" s="170"/>
      <c r="N992" s="171" t="s">
        <v>37</v>
      </c>
      <c r="O992" s="172" t="n">
        <v>0.024</v>
      </c>
      <c r="P992" s="172" t="n">
        <f aca="false">O992*H992</f>
        <v>10.055352</v>
      </c>
      <c r="Q992" s="172" t="n">
        <v>0</v>
      </c>
      <c r="R992" s="172" t="n">
        <f aca="false">Q992*H992</f>
        <v>0</v>
      </c>
      <c r="S992" s="172" t="n">
        <v>0</v>
      </c>
      <c r="T992" s="173" t="n">
        <f aca="false">S992*H992</f>
        <v>0</v>
      </c>
      <c r="U992" s="17"/>
      <c r="V992" s="17"/>
      <c r="W992" s="17"/>
      <c r="X992" s="17"/>
      <c r="Y992" s="17"/>
      <c r="Z992" s="17"/>
      <c r="AA992" s="17"/>
      <c r="AB992" s="17"/>
      <c r="AC992" s="17"/>
      <c r="AD992" s="17"/>
      <c r="AE992" s="17"/>
      <c r="AR992" s="174" t="s">
        <v>321</v>
      </c>
      <c r="AT992" s="174" t="s">
        <v>127</v>
      </c>
      <c r="AU992" s="174" t="s">
        <v>82</v>
      </c>
      <c r="AY992" s="3" t="s">
        <v>124</v>
      </c>
      <c r="BE992" s="175" t="n">
        <f aca="false">IF(N992="základní",J992,0)</f>
        <v>0</v>
      </c>
      <c r="BF992" s="175" t="n">
        <f aca="false">IF(N992="snížená",J992,0)</f>
        <v>0</v>
      </c>
      <c r="BG992" s="175" t="n">
        <f aca="false">IF(N992="zákl. přenesená",J992,0)</f>
        <v>0</v>
      </c>
      <c r="BH992" s="175" t="n">
        <f aca="false">IF(N992="sníž. přenesená",J992,0)</f>
        <v>0</v>
      </c>
      <c r="BI992" s="175" t="n">
        <f aca="false">IF(N992="nulová",J992,0)</f>
        <v>0</v>
      </c>
      <c r="BJ992" s="3" t="s">
        <v>80</v>
      </c>
      <c r="BK992" s="175" t="n">
        <f aca="false">ROUND(I992*H992,2)</f>
        <v>0</v>
      </c>
      <c r="BL992" s="3" t="s">
        <v>321</v>
      </c>
      <c r="BM992" s="174" t="s">
        <v>1173</v>
      </c>
    </row>
    <row r="993" s="176" customFormat="true" ht="12.8" hidden="false" customHeight="false" outlineLevel="0" collapsed="false">
      <c r="B993" s="177"/>
      <c r="D993" s="178" t="s">
        <v>133</v>
      </c>
      <c r="E993" s="179"/>
      <c r="F993" s="180" t="s">
        <v>1174</v>
      </c>
      <c r="H993" s="179"/>
      <c r="L993" s="177"/>
      <c r="M993" s="181"/>
      <c r="N993" s="182"/>
      <c r="O993" s="182"/>
      <c r="P993" s="182"/>
      <c r="Q993" s="182"/>
      <c r="R993" s="182"/>
      <c r="S993" s="182"/>
      <c r="T993" s="183"/>
      <c r="AT993" s="179" t="s">
        <v>133</v>
      </c>
      <c r="AU993" s="179" t="s">
        <v>82</v>
      </c>
      <c r="AV993" s="176" t="s">
        <v>80</v>
      </c>
      <c r="AW993" s="176" t="s">
        <v>29</v>
      </c>
      <c r="AX993" s="176" t="s">
        <v>72</v>
      </c>
      <c r="AY993" s="179" t="s">
        <v>124</v>
      </c>
    </row>
    <row r="994" s="184" customFormat="true" ht="12.8" hidden="false" customHeight="false" outlineLevel="0" collapsed="false">
      <c r="B994" s="185"/>
      <c r="D994" s="178" t="s">
        <v>133</v>
      </c>
      <c r="E994" s="186"/>
      <c r="F994" s="187" t="s">
        <v>1175</v>
      </c>
      <c r="H994" s="188" t="n">
        <v>418.973</v>
      </c>
      <c r="L994" s="185"/>
      <c r="M994" s="189"/>
      <c r="N994" s="190"/>
      <c r="O994" s="190"/>
      <c r="P994" s="190"/>
      <c r="Q994" s="190"/>
      <c r="R994" s="190"/>
      <c r="S994" s="190"/>
      <c r="T994" s="191"/>
      <c r="AT994" s="186" t="s">
        <v>133</v>
      </c>
      <c r="AU994" s="186" t="s">
        <v>82</v>
      </c>
      <c r="AV994" s="184" t="s">
        <v>82</v>
      </c>
      <c r="AW994" s="184" t="s">
        <v>29</v>
      </c>
      <c r="AX994" s="184" t="s">
        <v>80</v>
      </c>
      <c r="AY994" s="186" t="s">
        <v>124</v>
      </c>
    </row>
    <row r="995" s="22" customFormat="true" ht="21.75" hidden="false" customHeight="true" outlineLevel="0" collapsed="false">
      <c r="A995" s="17"/>
      <c r="B995" s="162"/>
      <c r="C995" s="163" t="s">
        <v>1176</v>
      </c>
      <c r="D995" s="163" t="s">
        <v>127</v>
      </c>
      <c r="E995" s="164" t="s">
        <v>1177</v>
      </c>
      <c r="F995" s="165" t="s">
        <v>1178</v>
      </c>
      <c r="G995" s="166" t="s">
        <v>256</v>
      </c>
      <c r="H995" s="167" t="n">
        <v>235.097</v>
      </c>
      <c r="I995" s="168"/>
      <c r="J995" s="168" t="n">
        <f aca="false">ROUND(I995*H995,2)</f>
        <v>0</v>
      </c>
      <c r="K995" s="169"/>
      <c r="L995" s="18"/>
      <c r="M995" s="170"/>
      <c r="N995" s="171" t="s">
        <v>37</v>
      </c>
      <c r="O995" s="172" t="n">
        <v>0.054</v>
      </c>
      <c r="P995" s="172" t="n">
        <f aca="false">O995*H995</f>
        <v>12.695238</v>
      </c>
      <c r="Q995" s="172" t="n">
        <v>0</v>
      </c>
      <c r="R995" s="172" t="n">
        <f aca="false">Q995*H995</f>
        <v>0</v>
      </c>
      <c r="S995" s="172" t="n">
        <v>0</v>
      </c>
      <c r="T995" s="173" t="n">
        <f aca="false">S995*H995</f>
        <v>0</v>
      </c>
      <c r="U995" s="17"/>
      <c r="V995" s="17"/>
      <c r="W995" s="17"/>
      <c r="X995" s="17"/>
      <c r="Y995" s="17"/>
      <c r="Z995" s="17"/>
      <c r="AA995" s="17"/>
      <c r="AB995" s="17"/>
      <c r="AC995" s="17"/>
      <c r="AD995" s="17"/>
      <c r="AE995" s="17"/>
      <c r="AR995" s="174" t="s">
        <v>321</v>
      </c>
      <c r="AT995" s="174" t="s">
        <v>127</v>
      </c>
      <c r="AU995" s="174" t="s">
        <v>82</v>
      </c>
      <c r="AY995" s="3" t="s">
        <v>124</v>
      </c>
      <c r="BE995" s="175" t="n">
        <f aca="false">IF(N995="základní",J995,0)</f>
        <v>0</v>
      </c>
      <c r="BF995" s="175" t="n">
        <f aca="false">IF(N995="snížená",J995,0)</f>
        <v>0</v>
      </c>
      <c r="BG995" s="175" t="n">
        <f aca="false">IF(N995="zákl. přenesená",J995,0)</f>
        <v>0</v>
      </c>
      <c r="BH995" s="175" t="n">
        <f aca="false">IF(N995="sníž. přenesená",J995,0)</f>
        <v>0</v>
      </c>
      <c r="BI995" s="175" t="n">
        <f aca="false">IF(N995="nulová",J995,0)</f>
        <v>0</v>
      </c>
      <c r="BJ995" s="3" t="s">
        <v>80</v>
      </c>
      <c r="BK995" s="175" t="n">
        <f aca="false">ROUND(I995*H995,2)</f>
        <v>0</v>
      </c>
      <c r="BL995" s="3" t="s">
        <v>321</v>
      </c>
      <c r="BM995" s="174" t="s">
        <v>1179</v>
      </c>
    </row>
    <row r="996" s="176" customFormat="true" ht="12.8" hidden="false" customHeight="false" outlineLevel="0" collapsed="false">
      <c r="B996" s="177"/>
      <c r="D996" s="178" t="s">
        <v>133</v>
      </c>
      <c r="E996" s="179"/>
      <c r="F996" s="180" t="s">
        <v>1180</v>
      </c>
      <c r="H996" s="179"/>
      <c r="L996" s="177"/>
      <c r="M996" s="181"/>
      <c r="N996" s="182"/>
      <c r="O996" s="182"/>
      <c r="P996" s="182"/>
      <c r="Q996" s="182"/>
      <c r="R996" s="182"/>
      <c r="S996" s="182"/>
      <c r="T996" s="183"/>
      <c r="AT996" s="179" t="s">
        <v>133</v>
      </c>
      <c r="AU996" s="179" t="s">
        <v>82</v>
      </c>
      <c r="AV996" s="176" t="s">
        <v>80</v>
      </c>
      <c r="AW996" s="176" t="s">
        <v>29</v>
      </c>
      <c r="AX996" s="176" t="s">
        <v>72</v>
      </c>
      <c r="AY996" s="179" t="s">
        <v>124</v>
      </c>
    </row>
    <row r="997" s="176" customFormat="true" ht="12.8" hidden="false" customHeight="false" outlineLevel="0" collapsed="false">
      <c r="B997" s="177"/>
      <c r="D997" s="178" t="s">
        <v>133</v>
      </c>
      <c r="E997" s="179"/>
      <c r="F997" s="180" t="s">
        <v>476</v>
      </c>
      <c r="H997" s="179"/>
      <c r="L997" s="177"/>
      <c r="M997" s="181"/>
      <c r="N997" s="182"/>
      <c r="O997" s="182"/>
      <c r="P997" s="182"/>
      <c r="Q997" s="182"/>
      <c r="R997" s="182"/>
      <c r="S997" s="182"/>
      <c r="T997" s="183"/>
      <c r="AT997" s="179" t="s">
        <v>133</v>
      </c>
      <c r="AU997" s="179" t="s">
        <v>82</v>
      </c>
      <c r="AV997" s="176" t="s">
        <v>80</v>
      </c>
      <c r="AW997" s="176" t="s">
        <v>29</v>
      </c>
      <c r="AX997" s="176" t="s">
        <v>72</v>
      </c>
      <c r="AY997" s="179" t="s">
        <v>124</v>
      </c>
    </row>
    <row r="998" s="184" customFormat="true" ht="12.8" hidden="false" customHeight="false" outlineLevel="0" collapsed="false">
      <c r="B998" s="185"/>
      <c r="D998" s="178" t="s">
        <v>133</v>
      </c>
      <c r="E998" s="186"/>
      <c r="F998" s="187" t="s">
        <v>1181</v>
      </c>
      <c r="H998" s="188" t="n">
        <v>22.39</v>
      </c>
      <c r="L998" s="185"/>
      <c r="M998" s="189"/>
      <c r="N998" s="190"/>
      <c r="O998" s="190"/>
      <c r="P998" s="190"/>
      <c r="Q998" s="190"/>
      <c r="R998" s="190"/>
      <c r="S998" s="190"/>
      <c r="T998" s="191"/>
      <c r="AT998" s="186" t="s">
        <v>133</v>
      </c>
      <c r="AU998" s="186" t="s">
        <v>82</v>
      </c>
      <c r="AV998" s="184" t="s">
        <v>82</v>
      </c>
      <c r="AW998" s="184" t="s">
        <v>29</v>
      </c>
      <c r="AX998" s="184" t="s">
        <v>72</v>
      </c>
      <c r="AY998" s="186" t="s">
        <v>124</v>
      </c>
    </row>
    <row r="999" s="176" customFormat="true" ht="12.8" hidden="false" customHeight="false" outlineLevel="0" collapsed="false">
      <c r="B999" s="177"/>
      <c r="D999" s="178" t="s">
        <v>133</v>
      </c>
      <c r="E999" s="179"/>
      <c r="F999" s="180" t="s">
        <v>480</v>
      </c>
      <c r="H999" s="179"/>
      <c r="L999" s="177"/>
      <c r="M999" s="181"/>
      <c r="N999" s="182"/>
      <c r="O999" s="182"/>
      <c r="P999" s="182"/>
      <c r="Q999" s="182"/>
      <c r="R999" s="182"/>
      <c r="S999" s="182"/>
      <c r="T999" s="183"/>
      <c r="AT999" s="179" t="s">
        <v>133</v>
      </c>
      <c r="AU999" s="179" t="s">
        <v>82</v>
      </c>
      <c r="AV999" s="176" t="s">
        <v>80</v>
      </c>
      <c r="AW999" s="176" t="s">
        <v>29</v>
      </c>
      <c r="AX999" s="176" t="s">
        <v>72</v>
      </c>
      <c r="AY999" s="179" t="s">
        <v>124</v>
      </c>
    </row>
    <row r="1000" s="184" customFormat="true" ht="12.8" hidden="false" customHeight="false" outlineLevel="0" collapsed="false">
      <c r="B1000" s="185"/>
      <c r="D1000" s="178" t="s">
        <v>133</v>
      </c>
      <c r="E1000" s="186"/>
      <c r="F1000" s="187" t="s">
        <v>1182</v>
      </c>
      <c r="H1000" s="188" t="n">
        <v>92.214</v>
      </c>
      <c r="L1000" s="185"/>
      <c r="M1000" s="189"/>
      <c r="N1000" s="190"/>
      <c r="O1000" s="190"/>
      <c r="P1000" s="190"/>
      <c r="Q1000" s="190"/>
      <c r="R1000" s="190"/>
      <c r="S1000" s="190"/>
      <c r="T1000" s="191"/>
      <c r="AT1000" s="186" t="s">
        <v>133</v>
      </c>
      <c r="AU1000" s="186" t="s">
        <v>82</v>
      </c>
      <c r="AV1000" s="184" t="s">
        <v>82</v>
      </c>
      <c r="AW1000" s="184" t="s">
        <v>29</v>
      </c>
      <c r="AX1000" s="184" t="s">
        <v>72</v>
      </c>
      <c r="AY1000" s="186" t="s">
        <v>124</v>
      </c>
    </row>
    <row r="1001" s="184" customFormat="true" ht="12.8" hidden="false" customHeight="false" outlineLevel="0" collapsed="false">
      <c r="B1001" s="185"/>
      <c r="D1001" s="178" t="s">
        <v>133</v>
      </c>
      <c r="E1001" s="186"/>
      <c r="F1001" s="187" t="s">
        <v>1183</v>
      </c>
      <c r="H1001" s="188" t="n">
        <v>-0.855</v>
      </c>
      <c r="L1001" s="185"/>
      <c r="M1001" s="189"/>
      <c r="N1001" s="190"/>
      <c r="O1001" s="190"/>
      <c r="P1001" s="190"/>
      <c r="Q1001" s="190"/>
      <c r="R1001" s="190"/>
      <c r="S1001" s="190"/>
      <c r="T1001" s="191"/>
      <c r="AT1001" s="186" t="s">
        <v>133</v>
      </c>
      <c r="AU1001" s="186" t="s">
        <v>82</v>
      </c>
      <c r="AV1001" s="184" t="s">
        <v>82</v>
      </c>
      <c r="AW1001" s="184" t="s">
        <v>29</v>
      </c>
      <c r="AX1001" s="184" t="s">
        <v>72</v>
      </c>
      <c r="AY1001" s="186" t="s">
        <v>124</v>
      </c>
    </row>
    <row r="1002" s="176" customFormat="true" ht="12.8" hidden="false" customHeight="false" outlineLevel="0" collapsed="false">
      <c r="B1002" s="177"/>
      <c r="D1002" s="178" t="s">
        <v>133</v>
      </c>
      <c r="E1002" s="179"/>
      <c r="F1002" s="180" t="s">
        <v>483</v>
      </c>
      <c r="H1002" s="179"/>
      <c r="L1002" s="177"/>
      <c r="M1002" s="181"/>
      <c r="N1002" s="182"/>
      <c r="O1002" s="182"/>
      <c r="P1002" s="182"/>
      <c r="Q1002" s="182"/>
      <c r="R1002" s="182"/>
      <c r="S1002" s="182"/>
      <c r="T1002" s="183"/>
      <c r="AT1002" s="179" t="s">
        <v>133</v>
      </c>
      <c r="AU1002" s="179" t="s">
        <v>82</v>
      </c>
      <c r="AV1002" s="176" t="s">
        <v>80</v>
      </c>
      <c r="AW1002" s="176" t="s">
        <v>29</v>
      </c>
      <c r="AX1002" s="176" t="s">
        <v>72</v>
      </c>
      <c r="AY1002" s="179" t="s">
        <v>124</v>
      </c>
    </row>
    <row r="1003" s="184" customFormat="true" ht="12.8" hidden="false" customHeight="false" outlineLevel="0" collapsed="false">
      <c r="B1003" s="185"/>
      <c r="D1003" s="178" t="s">
        <v>133</v>
      </c>
      <c r="E1003" s="186"/>
      <c r="F1003" s="187" t="s">
        <v>1184</v>
      </c>
      <c r="H1003" s="188" t="n">
        <v>60.924</v>
      </c>
      <c r="L1003" s="185"/>
      <c r="M1003" s="189"/>
      <c r="N1003" s="190"/>
      <c r="O1003" s="190"/>
      <c r="P1003" s="190"/>
      <c r="Q1003" s="190"/>
      <c r="R1003" s="190"/>
      <c r="S1003" s="190"/>
      <c r="T1003" s="191"/>
      <c r="AT1003" s="186" t="s">
        <v>133</v>
      </c>
      <c r="AU1003" s="186" t="s">
        <v>82</v>
      </c>
      <c r="AV1003" s="184" t="s">
        <v>82</v>
      </c>
      <c r="AW1003" s="184" t="s">
        <v>29</v>
      </c>
      <c r="AX1003" s="184" t="s">
        <v>72</v>
      </c>
      <c r="AY1003" s="186" t="s">
        <v>124</v>
      </c>
    </row>
    <row r="1004" s="176" customFormat="true" ht="12.8" hidden="false" customHeight="false" outlineLevel="0" collapsed="false">
      <c r="B1004" s="177"/>
      <c r="D1004" s="178" t="s">
        <v>133</v>
      </c>
      <c r="E1004" s="179"/>
      <c r="F1004" s="180" t="s">
        <v>486</v>
      </c>
      <c r="H1004" s="179"/>
      <c r="L1004" s="177"/>
      <c r="M1004" s="181"/>
      <c r="N1004" s="182"/>
      <c r="O1004" s="182"/>
      <c r="P1004" s="182"/>
      <c r="Q1004" s="182"/>
      <c r="R1004" s="182"/>
      <c r="S1004" s="182"/>
      <c r="T1004" s="183"/>
      <c r="AT1004" s="179" t="s">
        <v>133</v>
      </c>
      <c r="AU1004" s="179" t="s">
        <v>82</v>
      </c>
      <c r="AV1004" s="176" t="s">
        <v>80</v>
      </c>
      <c r="AW1004" s="176" t="s">
        <v>29</v>
      </c>
      <c r="AX1004" s="176" t="s">
        <v>72</v>
      </c>
      <c r="AY1004" s="179" t="s">
        <v>124</v>
      </c>
    </row>
    <row r="1005" s="184" customFormat="true" ht="12.8" hidden="false" customHeight="false" outlineLevel="0" collapsed="false">
      <c r="B1005" s="185"/>
      <c r="D1005" s="178" t="s">
        <v>133</v>
      </c>
      <c r="E1005" s="186"/>
      <c r="F1005" s="187" t="s">
        <v>1185</v>
      </c>
      <c r="H1005" s="188" t="n">
        <v>54.424</v>
      </c>
      <c r="L1005" s="185"/>
      <c r="M1005" s="189"/>
      <c r="N1005" s="190"/>
      <c r="O1005" s="190"/>
      <c r="P1005" s="190"/>
      <c r="Q1005" s="190"/>
      <c r="R1005" s="190"/>
      <c r="S1005" s="190"/>
      <c r="T1005" s="191"/>
      <c r="AT1005" s="186" t="s">
        <v>133</v>
      </c>
      <c r="AU1005" s="186" t="s">
        <v>82</v>
      </c>
      <c r="AV1005" s="184" t="s">
        <v>82</v>
      </c>
      <c r="AW1005" s="184" t="s">
        <v>29</v>
      </c>
      <c r="AX1005" s="184" t="s">
        <v>72</v>
      </c>
      <c r="AY1005" s="186" t="s">
        <v>124</v>
      </c>
    </row>
    <row r="1006" s="176" customFormat="true" ht="12.8" hidden="false" customHeight="false" outlineLevel="0" collapsed="false">
      <c r="B1006" s="177"/>
      <c r="D1006" s="178" t="s">
        <v>133</v>
      </c>
      <c r="E1006" s="179"/>
      <c r="F1006" s="180" t="s">
        <v>1186</v>
      </c>
      <c r="H1006" s="179"/>
      <c r="L1006" s="177"/>
      <c r="M1006" s="181"/>
      <c r="N1006" s="182"/>
      <c r="O1006" s="182"/>
      <c r="P1006" s="182"/>
      <c r="Q1006" s="182"/>
      <c r="R1006" s="182"/>
      <c r="S1006" s="182"/>
      <c r="T1006" s="183"/>
      <c r="AT1006" s="179" t="s">
        <v>133</v>
      </c>
      <c r="AU1006" s="179" t="s">
        <v>82</v>
      </c>
      <c r="AV1006" s="176" t="s">
        <v>80</v>
      </c>
      <c r="AW1006" s="176" t="s">
        <v>29</v>
      </c>
      <c r="AX1006" s="176" t="s">
        <v>72</v>
      </c>
      <c r="AY1006" s="179" t="s">
        <v>124</v>
      </c>
    </row>
    <row r="1007" s="184" customFormat="true" ht="12.8" hidden="false" customHeight="false" outlineLevel="0" collapsed="false">
      <c r="B1007" s="185"/>
      <c r="D1007" s="178" t="s">
        <v>133</v>
      </c>
      <c r="E1007" s="186"/>
      <c r="F1007" s="187" t="s">
        <v>1187</v>
      </c>
      <c r="H1007" s="188" t="n">
        <v>6</v>
      </c>
      <c r="L1007" s="185"/>
      <c r="M1007" s="189"/>
      <c r="N1007" s="190"/>
      <c r="O1007" s="190"/>
      <c r="P1007" s="190"/>
      <c r="Q1007" s="190"/>
      <c r="R1007" s="190"/>
      <c r="S1007" s="190"/>
      <c r="T1007" s="191"/>
      <c r="AT1007" s="186" t="s">
        <v>133</v>
      </c>
      <c r="AU1007" s="186" t="s">
        <v>82</v>
      </c>
      <c r="AV1007" s="184" t="s">
        <v>82</v>
      </c>
      <c r="AW1007" s="184" t="s">
        <v>29</v>
      </c>
      <c r="AX1007" s="184" t="s">
        <v>72</v>
      </c>
      <c r="AY1007" s="186" t="s">
        <v>124</v>
      </c>
    </row>
    <row r="1008" s="197" customFormat="true" ht="12.8" hidden="false" customHeight="false" outlineLevel="0" collapsed="false">
      <c r="B1008" s="198"/>
      <c r="D1008" s="178" t="s">
        <v>133</v>
      </c>
      <c r="E1008" s="199"/>
      <c r="F1008" s="200" t="s">
        <v>234</v>
      </c>
      <c r="H1008" s="201" t="n">
        <v>235.097</v>
      </c>
      <c r="L1008" s="198"/>
      <c r="M1008" s="202"/>
      <c r="N1008" s="203"/>
      <c r="O1008" s="203"/>
      <c r="P1008" s="203"/>
      <c r="Q1008" s="203"/>
      <c r="R1008" s="203"/>
      <c r="S1008" s="203"/>
      <c r="T1008" s="204"/>
      <c r="AT1008" s="199" t="s">
        <v>133</v>
      </c>
      <c r="AU1008" s="199" t="s">
        <v>82</v>
      </c>
      <c r="AV1008" s="197" t="s">
        <v>131</v>
      </c>
      <c r="AW1008" s="197" t="s">
        <v>29</v>
      </c>
      <c r="AX1008" s="197" t="s">
        <v>80</v>
      </c>
      <c r="AY1008" s="199" t="s">
        <v>124</v>
      </c>
    </row>
    <row r="1009" s="22" customFormat="true" ht="16.5" hidden="false" customHeight="true" outlineLevel="0" collapsed="false">
      <c r="A1009" s="17"/>
      <c r="B1009" s="162"/>
      <c r="C1009" s="205" t="s">
        <v>1188</v>
      </c>
      <c r="D1009" s="205" t="s">
        <v>272</v>
      </c>
      <c r="E1009" s="206" t="s">
        <v>1189</v>
      </c>
      <c r="F1009" s="207" t="s">
        <v>1190</v>
      </c>
      <c r="G1009" s="208" t="s">
        <v>140</v>
      </c>
      <c r="H1009" s="209" t="n">
        <v>0.229</v>
      </c>
      <c r="I1009" s="210"/>
      <c r="J1009" s="210" t="n">
        <f aca="false">ROUND(I1009*H1009,2)</f>
        <v>0</v>
      </c>
      <c r="K1009" s="211"/>
      <c r="L1009" s="212"/>
      <c r="M1009" s="213"/>
      <c r="N1009" s="214" t="s">
        <v>37</v>
      </c>
      <c r="O1009" s="172" t="n">
        <v>0</v>
      </c>
      <c r="P1009" s="172" t="n">
        <f aca="false">O1009*H1009</f>
        <v>0</v>
      </c>
      <c r="Q1009" s="172" t="n">
        <v>1</v>
      </c>
      <c r="R1009" s="172" t="n">
        <f aca="false">Q1009*H1009</f>
        <v>0.229</v>
      </c>
      <c r="S1009" s="172" t="n">
        <v>0</v>
      </c>
      <c r="T1009" s="173" t="n">
        <f aca="false">S1009*H1009</f>
        <v>0</v>
      </c>
      <c r="U1009" s="17"/>
      <c r="V1009" s="17"/>
      <c r="W1009" s="17"/>
      <c r="X1009" s="17"/>
      <c r="Y1009" s="17"/>
      <c r="Z1009" s="17"/>
      <c r="AA1009" s="17"/>
      <c r="AB1009" s="17"/>
      <c r="AC1009" s="17"/>
      <c r="AD1009" s="17"/>
      <c r="AE1009" s="17"/>
      <c r="AR1009" s="174" t="s">
        <v>471</v>
      </c>
      <c r="AT1009" s="174" t="s">
        <v>272</v>
      </c>
      <c r="AU1009" s="174" t="s">
        <v>82</v>
      </c>
      <c r="AY1009" s="3" t="s">
        <v>124</v>
      </c>
      <c r="BE1009" s="175" t="n">
        <f aca="false">IF(N1009="základní",J1009,0)</f>
        <v>0</v>
      </c>
      <c r="BF1009" s="175" t="n">
        <f aca="false">IF(N1009="snížená",J1009,0)</f>
        <v>0</v>
      </c>
      <c r="BG1009" s="175" t="n">
        <f aca="false">IF(N1009="zákl. přenesená",J1009,0)</f>
        <v>0</v>
      </c>
      <c r="BH1009" s="175" t="n">
        <f aca="false">IF(N1009="sníž. přenesená",J1009,0)</f>
        <v>0</v>
      </c>
      <c r="BI1009" s="175" t="n">
        <f aca="false">IF(N1009="nulová",J1009,0)</f>
        <v>0</v>
      </c>
      <c r="BJ1009" s="3" t="s">
        <v>80</v>
      </c>
      <c r="BK1009" s="175" t="n">
        <f aca="false">ROUND(I1009*H1009,2)</f>
        <v>0</v>
      </c>
      <c r="BL1009" s="3" t="s">
        <v>321</v>
      </c>
      <c r="BM1009" s="174" t="s">
        <v>1191</v>
      </c>
    </row>
    <row r="1010" s="184" customFormat="true" ht="12.8" hidden="false" customHeight="false" outlineLevel="0" collapsed="false">
      <c r="B1010" s="185"/>
      <c r="D1010" s="178" t="s">
        <v>133</v>
      </c>
      <c r="E1010" s="186"/>
      <c r="F1010" s="187" t="s">
        <v>1192</v>
      </c>
      <c r="H1010" s="188" t="n">
        <v>0.229</v>
      </c>
      <c r="L1010" s="185"/>
      <c r="M1010" s="189"/>
      <c r="N1010" s="190"/>
      <c r="O1010" s="190"/>
      <c r="P1010" s="190"/>
      <c r="Q1010" s="190"/>
      <c r="R1010" s="190"/>
      <c r="S1010" s="190"/>
      <c r="T1010" s="191"/>
      <c r="AT1010" s="186" t="s">
        <v>133</v>
      </c>
      <c r="AU1010" s="186" t="s">
        <v>82</v>
      </c>
      <c r="AV1010" s="184" t="s">
        <v>82</v>
      </c>
      <c r="AW1010" s="184" t="s">
        <v>29</v>
      </c>
      <c r="AX1010" s="184" t="s">
        <v>80</v>
      </c>
      <c r="AY1010" s="186" t="s">
        <v>124</v>
      </c>
    </row>
    <row r="1011" s="22" customFormat="true" ht="21.75" hidden="false" customHeight="true" outlineLevel="0" collapsed="false">
      <c r="A1011" s="17"/>
      <c r="B1011" s="162"/>
      <c r="C1011" s="163" t="s">
        <v>1193</v>
      </c>
      <c r="D1011" s="163" t="s">
        <v>127</v>
      </c>
      <c r="E1011" s="164" t="s">
        <v>1194</v>
      </c>
      <c r="F1011" s="165" t="s">
        <v>1195</v>
      </c>
      <c r="G1011" s="166" t="s">
        <v>256</v>
      </c>
      <c r="H1011" s="167" t="n">
        <v>837.946</v>
      </c>
      <c r="I1011" s="168"/>
      <c r="J1011" s="168" t="n">
        <f aca="false">ROUND(I1011*H1011,2)</f>
        <v>0</v>
      </c>
      <c r="K1011" s="169"/>
      <c r="L1011" s="18"/>
      <c r="M1011" s="170"/>
      <c r="N1011" s="171" t="s">
        <v>37</v>
      </c>
      <c r="O1011" s="172" t="n">
        <v>0.222</v>
      </c>
      <c r="P1011" s="172" t="n">
        <f aca="false">O1011*H1011</f>
        <v>186.024012</v>
      </c>
      <c r="Q1011" s="172" t="n">
        <v>0.0004</v>
      </c>
      <c r="R1011" s="172" t="n">
        <f aca="false">Q1011*H1011</f>
        <v>0.3351784</v>
      </c>
      <c r="S1011" s="172" t="n">
        <v>0</v>
      </c>
      <c r="T1011" s="173" t="n">
        <f aca="false">S1011*H1011</f>
        <v>0</v>
      </c>
      <c r="U1011" s="17"/>
      <c r="V1011" s="17"/>
      <c r="W1011" s="17"/>
      <c r="X1011" s="17"/>
      <c r="Y1011" s="17"/>
      <c r="Z1011" s="17"/>
      <c r="AA1011" s="17"/>
      <c r="AB1011" s="17"/>
      <c r="AC1011" s="17"/>
      <c r="AD1011" s="17"/>
      <c r="AE1011" s="17"/>
      <c r="AR1011" s="174" t="s">
        <v>321</v>
      </c>
      <c r="AT1011" s="174" t="s">
        <v>127</v>
      </c>
      <c r="AU1011" s="174" t="s">
        <v>82</v>
      </c>
      <c r="AY1011" s="3" t="s">
        <v>124</v>
      </c>
      <c r="BE1011" s="175" t="n">
        <f aca="false">IF(N1011="základní",J1011,0)</f>
        <v>0</v>
      </c>
      <c r="BF1011" s="175" t="n">
        <f aca="false">IF(N1011="snížená",J1011,0)</f>
        <v>0</v>
      </c>
      <c r="BG1011" s="175" t="n">
        <f aca="false">IF(N1011="zákl. přenesená",J1011,0)</f>
        <v>0</v>
      </c>
      <c r="BH1011" s="175" t="n">
        <f aca="false">IF(N1011="sníž. přenesená",J1011,0)</f>
        <v>0</v>
      </c>
      <c r="BI1011" s="175" t="n">
        <f aca="false">IF(N1011="nulová",J1011,0)</f>
        <v>0</v>
      </c>
      <c r="BJ1011" s="3" t="s">
        <v>80</v>
      </c>
      <c r="BK1011" s="175" t="n">
        <f aca="false">ROUND(I1011*H1011,2)</f>
        <v>0</v>
      </c>
      <c r="BL1011" s="3" t="s">
        <v>321</v>
      </c>
      <c r="BM1011" s="174" t="s">
        <v>1196</v>
      </c>
    </row>
    <row r="1012" s="176" customFormat="true" ht="12.8" hidden="false" customHeight="false" outlineLevel="0" collapsed="false">
      <c r="B1012" s="177"/>
      <c r="D1012" s="178" t="s">
        <v>133</v>
      </c>
      <c r="E1012" s="179"/>
      <c r="F1012" s="180" t="s">
        <v>1197</v>
      </c>
      <c r="H1012" s="179"/>
      <c r="L1012" s="177"/>
      <c r="M1012" s="181"/>
      <c r="N1012" s="182"/>
      <c r="O1012" s="182"/>
      <c r="P1012" s="182"/>
      <c r="Q1012" s="182"/>
      <c r="R1012" s="182"/>
      <c r="S1012" s="182"/>
      <c r="T1012" s="183"/>
      <c r="AT1012" s="179" t="s">
        <v>133</v>
      </c>
      <c r="AU1012" s="179" t="s">
        <v>82</v>
      </c>
      <c r="AV1012" s="176" t="s">
        <v>80</v>
      </c>
      <c r="AW1012" s="176" t="s">
        <v>29</v>
      </c>
      <c r="AX1012" s="176" t="s">
        <v>72</v>
      </c>
      <c r="AY1012" s="179" t="s">
        <v>124</v>
      </c>
    </row>
    <row r="1013" s="184" customFormat="true" ht="12.8" hidden="false" customHeight="false" outlineLevel="0" collapsed="false">
      <c r="B1013" s="185"/>
      <c r="D1013" s="178" t="s">
        <v>133</v>
      </c>
      <c r="E1013" s="186"/>
      <c r="F1013" s="187" t="s">
        <v>1198</v>
      </c>
      <c r="H1013" s="188" t="n">
        <v>837.946</v>
      </c>
      <c r="L1013" s="185"/>
      <c r="M1013" s="189"/>
      <c r="N1013" s="190"/>
      <c r="O1013" s="190"/>
      <c r="P1013" s="190"/>
      <c r="Q1013" s="190"/>
      <c r="R1013" s="190"/>
      <c r="S1013" s="190"/>
      <c r="T1013" s="191"/>
      <c r="AT1013" s="186" t="s">
        <v>133</v>
      </c>
      <c r="AU1013" s="186" t="s">
        <v>82</v>
      </c>
      <c r="AV1013" s="184" t="s">
        <v>82</v>
      </c>
      <c r="AW1013" s="184" t="s">
        <v>29</v>
      </c>
      <c r="AX1013" s="184" t="s">
        <v>80</v>
      </c>
      <c r="AY1013" s="186" t="s">
        <v>124</v>
      </c>
    </row>
    <row r="1014" s="22" customFormat="true" ht="21.75" hidden="false" customHeight="true" outlineLevel="0" collapsed="false">
      <c r="A1014" s="17"/>
      <c r="B1014" s="162"/>
      <c r="C1014" s="163" t="s">
        <v>1199</v>
      </c>
      <c r="D1014" s="163" t="s">
        <v>127</v>
      </c>
      <c r="E1014" s="164" t="s">
        <v>1200</v>
      </c>
      <c r="F1014" s="165" t="s">
        <v>1201</v>
      </c>
      <c r="G1014" s="166" t="s">
        <v>256</v>
      </c>
      <c r="H1014" s="167" t="n">
        <v>470.194</v>
      </c>
      <c r="I1014" s="168"/>
      <c r="J1014" s="168" t="n">
        <f aca="false">ROUND(I1014*H1014,2)</f>
        <v>0</v>
      </c>
      <c r="K1014" s="169"/>
      <c r="L1014" s="18"/>
      <c r="M1014" s="170"/>
      <c r="N1014" s="171" t="s">
        <v>37</v>
      </c>
      <c r="O1014" s="172" t="n">
        <v>0.26</v>
      </c>
      <c r="P1014" s="172" t="n">
        <f aca="false">O1014*H1014</f>
        <v>122.25044</v>
      </c>
      <c r="Q1014" s="172" t="n">
        <v>0.0004</v>
      </c>
      <c r="R1014" s="172" t="n">
        <f aca="false">Q1014*H1014</f>
        <v>0.1880776</v>
      </c>
      <c r="S1014" s="172" t="n">
        <v>0</v>
      </c>
      <c r="T1014" s="173" t="n">
        <f aca="false">S1014*H1014</f>
        <v>0</v>
      </c>
      <c r="U1014" s="17"/>
      <c r="V1014" s="17"/>
      <c r="W1014" s="17"/>
      <c r="X1014" s="17"/>
      <c r="Y1014" s="17"/>
      <c r="Z1014" s="17"/>
      <c r="AA1014" s="17"/>
      <c r="AB1014" s="17"/>
      <c r="AC1014" s="17"/>
      <c r="AD1014" s="17"/>
      <c r="AE1014" s="17"/>
      <c r="AR1014" s="174" t="s">
        <v>321</v>
      </c>
      <c r="AT1014" s="174" t="s">
        <v>127</v>
      </c>
      <c r="AU1014" s="174" t="s">
        <v>82</v>
      </c>
      <c r="AY1014" s="3" t="s">
        <v>124</v>
      </c>
      <c r="BE1014" s="175" t="n">
        <f aca="false">IF(N1014="základní",J1014,0)</f>
        <v>0</v>
      </c>
      <c r="BF1014" s="175" t="n">
        <f aca="false">IF(N1014="snížená",J1014,0)</f>
        <v>0</v>
      </c>
      <c r="BG1014" s="175" t="n">
        <f aca="false">IF(N1014="zákl. přenesená",J1014,0)</f>
        <v>0</v>
      </c>
      <c r="BH1014" s="175" t="n">
        <f aca="false">IF(N1014="sníž. přenesená",J1014,0)</f>
        <v>0</v>
      </c>
      <c r="BI1014" s="175" t="n">
        <f aca="false">IF(N1014="nulová",J1014,0)</f>
        <v>0</v>
      </c>
      <c r="BJ1014" s="3" t="s">
        <v>80</v>
      </c>
      <c r="BK1014" s="175" t="n">
        <f aca="false">ROUND(I1014*H1014,2)</f>
        <v>0</v>
      </c>
      <c r="BL1014" s="3" t="s">
        <v>321</v>
      </c>
      <c r="BM1014" s="174" t="s">
        <v>1202</v>
      </c>
    </row>
    <row r="1015" s="176" customFormat="true" ht="12.8" hidden="false" customHeight="false" outlineLevel="0" collapsed="false">
      <c r="B1015" s="177"/>
      <c r="D1015" s="178" t="s">
        <v>133</v>
      </c>
      <c r="E1015" s="179"/>
      <c r="F1015" s="180" t="s">
        <v>1197</v>
      </c>
      <c r="H1015" s="179"/>
      <c r="L1015" s="177"/>
      <c r="M1015" s="181"/>
      <c r="N1015" s="182"/>
      <c r="O1015" s="182"/>
      <c r="P1015" s="182"/>
      <c r="Q1015" s="182"/>
      <c r="R1015" s="182"/>
      <c r="S1015" s="182"/>
      <c r="T1015" s="183"/>
      <c r="AT1015" s="179" t="s">
        <v>133</v>
      </c>
      <c r="AU1015" s="179" t="s">
        <v>82</v>
      </c>
      <c r="AV1015" s="176" t="s">
        <v>80</v>
      </c>
      <c r="AW1015" s="176" t="s">
        <v>29</v>
      </c>
      <c r="AX1015" s="176" t="s">
        <v>72</v>
      </c>
      <c r="AY1015" s="179" t="s">
        <v>124</v>
      </c>
    </row>
    <row r="1016" s="184" customFormat="true" ht="12.8" hidden="false" customHeight="false" outlineLevel="0" collapsed="false">
      <c r="B1016" s="185"/>
      <c r="D1016" s="178" t="s">
        <v>133</v>
      </c>
      <c r="E1016" s="186"/>
      <c r="F1016" s="187" t="s">
        <v>1203</v>
      </c>
      <c r="H1016" s="188" t="n">
        <v>470.194</v>
      </c>
      <c r="L1016" s="185"/>
      <c r="M1016" s="189"/>
      <c r="N1016" s="190"/>
      <c r="O1016" s="190"/>
      <c r="P1016" s="190"/>
      <c r="Q1016" s="190"/>
      <c r="R1016" s="190"/>
      <c r="S1016" s="190"/>
      <c r="T1016" s="191"/>
      <c r="AT1016" s="186" t="s">
        <v>133</v>
      </c>
      <c r="AU1016" s="186" t="s">
        <v>82</v>
      </c>
      <c r="AV1016" s="184" t="s">
        <v>82</v>
      </c>
      <c r="AW1016" s="184" t="s">
        <v>29</v>
      </c>
      <c r="AX1016" s="184" t="s">
        <v>80</v>
      </c>
      <c r="AY1016" s="186" t="s">
        <v>124</v>
      </c>
    </row>
    <row r="1017" s="22" customFormat="true" ht="33" hidden="false" customHeight="true" outlineLevel="0" collapsed="false">
      <c r="A1017" s="17"/>
      <c r="B1017" s="162"/>
      <c r="C1017" s="205" t="s">
        <v>1204</v>
      </c>
      <c r="D1017" s="205" t="s">
        <v>272</v>
      </c>
      <c r="E1017" s="206" t="s">
        <v>1205</v>
      </c>
      <c r="F1017" s="207" t="s">
        <v>1206</v>
      </c>
      <c r="G1017" s="208" t="s">
        <v>256</v>
      </c>
      <c r="H1017" s="209" t="n">
        <v>1569.768</v>
      </c>
      <c r="I1017" s="210"/>
      <c r="J1017" s="210" t="n">
        <f aca="false">ROUND(I1017*H1017,2)</f>
        <v>0</v>
      </c>
      <c r="K1017" s="211"/>
      <c r="L1017" s="212"/>
      <c r="M1017" s="213"/>
      <c r="N1017" s="214" t="s">
        <v>37</v>
      </c>
      <c r="O1017" s="172" t="n">
        <v>0</v>
      </c>
      <c r="P1017" s="172" t="n">
        <f aca="false">O1017*H1017</f>
        <v>0</v>
      </c>
      <c r="Q1017" s="172" t="n">
        <v>0.0054</v>
      </c>
      <c r="R1017" s="172" t="n">
        <f aca="false">Q1017*H1017</f>
        <v>8.4767472</v>
      </c>
      <c r="S1017" s="172" t="n">
        <v>0</v>
      </c>
      <c r="T1017" s="173" t="n">
        <f aca="false">S1017*H1017</f>
        <v>0</v>
      </c>
      <c r="U1017" s="17"/>
      <c r="V1017" s="17"/>
      <c r="W1017" s="17"/>
      <c r="X1017" s="17"/>
      <c r="Y1017" s="17"/>
      <c r="Z1017" s="17"/>
      <c r="AA1017" s="17"/>
      <c r="AB1017" s="17"/>
      <c r="AC1017" s="17"/>
      <c r="AD1017" s="17"/>
      <c r="AE1017" s="17"/>
      <c r="AR1017" s="174" t="s">
        <v>471</v>
      </c>
      <c r="AT1017" s="174" t="s">
        <v>272</v>
      </c>
      <c r="AU1017" s="174" t="s">
        <v>82</v>
      </c>
      <c r="AY1017" s="3" t="s">
        <v>124</v>
      </c>
      <c r="BE1017" s="175" t="n">
        <f aca="false">IF(N1017="základní",J1017,0)</f>
        <v>0</v>
      </c>
      <c r="BF1017" s="175" t="n">
        <f aca="false">IF(N1017="snížená",J1017,0)</f>
        <v>0</v>
      </c>
      <c r="BG1017" s="175" t="n">
        <f aca="false">IF(N1017="zákl. přenesená",J1017,0)</f>
        <v>0</v>
      </c>
      <c r="BH1017" s="175" t="n">
        <f aca="false">IF(N1017="sníž. přenesená",J1017,0)</f>
        <v>0</v>
      </c>
      <c r="BI1017" s="175" t="n">
        <f aca="false">IF(N1017="nulová",J1017,0)</f>
        <v>0</v>
      </c>
      <c r="BJ1017" s="3" t="s">
        <v>80</v>
      </c>
      <c r="BK1017" s="175" t="n">
        <f aca="false">ROUND(I1017*H1017,2)</f>
        <v>0</v>
      </c>
      <c r="BL1017" s="3" t="s">
        <v>321</v>
      </c>
      <c r="BM1017" s="174" t="s">
        <v>1207</v>
      </c>
    </row>
    <row r="1018" s="184" customFormat="true" ht="12.8" hidden="false" customHeight="false" outlineLevel="0" collapsed="false">
      <c r="B1018" s="185"/>
      <c r="D1018" s="178" t="s">
        <v>133</v>
      </c>
      <c r="E1018" s="186"/>
      <c r="F1018" s="187" t="s">
        <v>1208</v>
      </c>
      <c r="H1018" s="188" t="n">
        <v>1308.14</v>
      </c>
      <c r="L1018" s="185"/>
      <c r="M1018" s="189"/>
      <c r="N1018" s="190"/>
      <c r="O1018" s="190"/>
      <c r="P1018" s="190"/>
      <c r="Q1018" s="190"/>
      <c r="R1018" s="190"/>
      <c r="S1018" s="190"/>
      <c r="T1018" s="191"/>
      <c r="AT1018" s="186" t="s">
        <v>133</v>
      </c>
      <c r="AU1018" s="186" t="s">
        <v>82</v>
      </c>
      <c r="AV1018" s="184" t="s">
        <v>82</v>
      </c>
      <c r="AW1018" s="184" t="s">
        <v>29</v>
      </c>
      <c r="AX1018" s="184" t="s">
        <v>80</v>
      </c>
      <c r="AY1018" s="186" t="s">
        <v>124</v>
      </c>
    </row>
    <row r="1019" s="184" customFormat="true" ht="12.8" hidden="false" customHeight="false" outlineLevel="0" collapsed="false">
      <c r="B1019" s="185"/>
      <c r="D1019" s="178" t="s">
        <v>133</v>
      </c>
      <c r="F1019" s="187" t="s">
        <v>1209</v>
      </c>
      <c r="H1019" s="188" t="n">
        <v>1569.768</v>
      </c>
      <c r="L1019" s="185"/>
      <c r="M1019" s="189"/>
      <c r="N1019" s="190"/>
      <c r="O1019" s="190"/>
      <c r="P1019" s="190"/>
      <c r="Q1019" s="190"/>
      <c r="R1019" s="190"/>
      <c r="S1019" s="190"/>
      <c r="T1019" s="191"/>
      <c r="AT1019" s="186" t="s">
        <v>133</v>
      </c>
      <c r="AU1019" s="186" t="s">
        <v>82</v>
      </c>
      <c r="AV1019" s="184" t="s">
        <v>82</v>
      </c>
      <c r="AW1019" s="184" t="s">
        <v>2</v>
      </c>
      <c r="AX1019" s="184" t="s">
        <v>80</v>
      </c>
      <c r="AY1019" s="186" t="s">
        <v>124</v>
      </c>
    </row>
    <row r="1020" s="22" customFormat="true" ht="21.75" hidden="false" customHeight="true" outlineLevel="0" collapsed="false">
      <c r="A1020" s="17"/>
      <c r="B1020" s="162"/>
      <c r="C1020" s="163" t="s">
        <v>1210</v>
      </c>
      <c r="D1020" s="163" t="s">
        <v>127</v>
      </c>
      <c r="E1020" s="164" t="s">
        <v>1211</v>
      </c>
      <c r="F1020" s="165" t="s">
        <v>1212</v>
      </c>
      <c r="G1020" s="166" t="s">
        <v>256</v>
      </c>
      <c r="H1020" s="167" t="n">
        <v>418.973</v>
      </c>
      <c r="I1020" s="168"/>
      <c r="J1020" s="168" t="n">
        <f aca="false">ROUND(I1020*H1020,2)</f>
        <v>0</v>
      </c>
      <c r="K1020" s="169"/>
      <c r="L1020" s="18"/>
      <c r="M1020" s="170"/>
      <c r="N1020" s="171" t="s">
        <v>37</v>
      </c>
      <c r="O1020" s="172" t="n">
        <v>0.033</v>
      </c>
      <c r="P1020" s="172" t="n">
        <f aca="false">O1020*H1020</f>
        <v>13.826109</v>
      </c>
      <c r="Q1020" s="172" t="n">
        <v>0</v>
      </c>
      <c r="R1020" s="172" t="n">
        <f aca="false">Q1020*H1020</f>
        <v>0</v>
      </c>
      <c r="S1020" s="172" t="n">
        <v>0</v>
      </c>
      <c r="T1020" s="173" t="n">
        <f aca="false">S1020*H1020</f>
        <v>0</v>
      </c>
      <c r="U1020" s="17"/>
      <c r="V1020" s="17"/>
      <c r="W1020" s="17"/>
      <c r="X1020" s="17"/>
      <c r="Y1020" s="17"/>
      <c r="Z1020" s="17"/>
      <c r="AA1020" s="17"/>
      <c r="AB1020" s="17"/>
      <c r="AC1020" s="17"/>
      <c r="AD1020" s="17"/>
      <c r="AE1020" s="17"/>
      <c r="AR1020" s="174" t="s">
        <v>321</v>
      </c>
      <c r="AT1020" s="174" t="s">
        <v>127</v>
      </c>
      <c r="AU1020" s="174" t="s">
        <v>82</v>
      </c>
      <c r="AY1020" s="3" t="s">
        <v>124</v>
      </c>
      <c r="BE1020" s="175" t="n">
        <f aca="false">IF(N1020="základní",J1020,0)</f>
        <v>0</v>
      </c>
      <c r="BF1020" s="175" t="n">
        <f aca="false">IF(N1020="snížená",J1020,0)</f>
        <v>0</v>
      </c>
      <c r="BG1020" s="175" t="n">
        <f aca="false">IF(N1020="zákl. přenesená",J1020,0)</f>
        <v>0</v>
      </c>
      <c r="BH1020" s="175" t="n">
        <f aca="false">IF(N1020="sníž. přenesená",J1020,0)</f>
        <v>0</v>
      </c>
      <c r="BI1020" s="175" t="n">
        <f aca="false">IF(N1020="nulová",J1020,0)</f>
        <v>0</v>
      </c>
      <c r="BJ1020" s="3" t="s">
        <v>80</v>
      </c>
      <c r="BK1020" s="175" t="n">
        <f aca="false">ROUND(I1020*H1020,2)</f>
        <v>0</v>
      </c>
      <c r="BL1020" s="3" t="s">
        <v>321</v>
      </c>
      <c r="BM1020" s="174" t="s">
        <v>1213</v>
      </c>
    </row>
    <row r="1021" s="176" customFormat="true" ht="12.8" hidden="false" customHeight="false" outlineLevel="0" collapsed="false">
      <c r="B1021" s="177"/>
      <c r="D1021" s="178" t="s">
        <v>133</v>
      </c>
      <c r="E1021" s="179"/>
      <c r="F1021" s="180" t="s">
        <v>1214</v>
      </c>
      <c r="H1021" s="179"/>
      <c r="L1021" s="177"/>
      <c r="M1021" s="181"/>
      <c r="N1021" s="182"/>
      <c r="O1021" s="182"/>
      <c r="P1021" s="182"/>
      <c r="Q1021" s="182"/>
      <c r="R1021" s="182"/>
      <c r="S1021" s="182"/>
      <c r="T1021" s="183"/>
      <c r="AT1021" s="179" t="s">
        <v>133</v>
      </c>
      <c r="AU1021" s="179" t="s">
        <v>82</v>
      </c>
      <c r="AV1021" s="176" t="s">
        <v>80</v>
      </c>
      <c r="AW1021" s="176" t="s">
        <v>29</v>
      </c>
      <c r="AX1021" s="176" t="s">
        <v>72</v>
      </c>
      <c r="AY1021" s="179" t="s">
        <v>124</v>
      </c>
    </row>
    <row r="1022" s="184" customFormat="true" ht="12.8" hidden="false" customHeight="false" outlineLevel="0" collapsed="false">
      <c r="B1022" s="185"/>
      <c r="D1022" s="178" t="s">
        <v>133</v>
      </c>
      <c r="E1022" s="186"/>
      <c r="F1022" s="187" t="s">
        <v>1215</v>
      </c>
      <c r="H1022" s="188" t="n">
        <v>418.973</v>
      </c>
      <c r="L1022" s="185"/>
      <c r="M1022" s="189"/>
      <c r="N1022" s="190"/>
      <c r="O1022" s="190"/>
      <c r="P1022" s="190"/>
      <c r="Q1022" s="190"/>
      <c r="R1022" s="190"/>
      <c r="S1022" s="190"/>
      <c r="T1022" s="191"/>
      <c r="AT1022" s="186" t="s">
        <v>133</v>
      </c>
      <c r="AU1022" s="186" t="s">
        <v>82</v>
      </c>
      <c r="AV1022" s="184" t="s">
        <v>82</v>
      </c>
      <c r="AW1022" s="184" t="s">
        <v>29</v>
      </c>
      <c r="AX1022" s="184" t="s">
        <v>80</v>
      </c>
      <c r="AY1022" s="186" t="s">
        <v>124</v>
      </c>
    </row>
    <row r="1023" s="22" customFormat="true" ht="21.75" hidden="false" customHeight="true" outlineLevel="0" collapsed="false">
      <c r="A1023" s="17"/>
      <c r="B1023" s="162"/>
      <c r="C1023" s="163" t="s">
        <v>1216</v>
      </c>
      <c r="D1023" s="163" t="s">
        <v>127</v>
      </c>
      <c r="E1023" s="164" t="s">
        <v>1217</v>
      </c>
      <c r="F1023" s="165" t="s">
        <v>1218</v>
      </c>
      <c r="G1023" s="166" t="s">
        <v>256</v>
      </c>
      <c r="H1023" s="167" t="n">
        <v>458.194</v>
      </c>
      <c r="I1023" s="168"/>
      <c r="J1023" s="168" t="n">
        <f aca="false">ROUND(I1023*H1023,2)</f>
        <v>0</v>
      </c>
      <c r="K1023" s="169"/>
      <c r="L1023" s="18"/>
      <c r="M1023" s="170"/>
      <c r="N1023" s="171" t="s">
        <v>37</v>
      </c>
      <c r="O1023" s="172" t="n">
        <v>0.061</v>
      </c>
      <c r="P1023" s="172" t="n">
        <f aca="false">O1023*H1023</f>
        <v>27.949834</v>
      </c>
      <c r="Q1023" s="172" t="n">
        <v>0</v>
      </c>
      <c r="R1023" s="172" t="n">
        <f aca="false">Q1023*H1023</f>
        <v>0</v>
      </c>
      <c r="S1023" s="172" t="n">
        <v>0</v>
      </c>
      <c r="T1023" s="173" t="n">
        <f aca="false">S1023*H1023</f>
        <v>0</v>
      </c>
      <c r="U1023" s="17"/>
      <c r="V1023" s="17"/>
      <c r="W1023" s="17"/>
      <c r="X1023" s="17"/>
      <c r="Y1023" s="17"/>
      <c r="Z1023" s="17"/>
      <c r="AA1023" s="17"/>
      <c r="AB1023" s="17"/>
      <c r="AC1023" s="17"/>
      <c r="AD1023" s="17"/>
      <c r="AE1023" s="17"/>
      <c r="AR1023" s="174" t="s">
        <v>321</v>
      </c>
      <c r="AT1023" s="174" t="s">
        <v>127</v>
      </c>
      <c r="AU1023" s="174" t="s">
        <v>82</v>
      </c>
      <c r="AY1023" s="3" t="s">
        <v>124</v>
      </c>
      <c r="BE1023" s="175" t="n">
        <f aca="false">IF(N1023="základní",J1023,0)</f>
        <v>0</v>
      </c>
      <c r="BF1023" s="175" t="n">
        <f aca="false">IF(N1023="snížená",J1023,0)</f>
        <v>0</v>
      </c>
      <c r="BG1023" s="175" t="n">
        <f aca="false">IF(N1023="zákl. přenesená",J1023,0)</f>
        <v>0</v>
      </c>
      <c r="BH1023" s="175" t="n">
        <f aca="false">IF(N1023="sníž. přenesená",J1023,0)</f>
        <v>0</v>
      </c>
      <c r="BI1023" s="175" t="n">
        <f aca="false">IF(N1023="nulová",J1023,0)</f>
        <v>0</v>
      </c>
      <c r="BJ1023" s="3" t="s">
        <v>80</v>
      </c>
      <c r="BK1023" s="175" t="n">
        <f aca="false">ROUND(I1023*H1023,2)</f>
        <v>0</v>
      </c>
      <c r="BL1023" s="3" t="s">
        <v>321</v>
      </c>
      <c r="BM1023" s="174" t="s">
        <v>1219</v>
      </c>
    </row>
    <row r="1024" s="176" customFormat="true" ht="12.8" hidden="false" customHeight="false" outlineLevel="0" collapsed="false">
      <c r="B1024" s="177"/>
      <c r="D1024" s="178" t="s">
        <v>133</v>
      </c>
      <c r="E1024" s="179"/>
      <c r="F1024" s="180" t="s">
        <v>1197</v>
      </c>
      <c r="H1024" s="179"/>
      <c r="L1024" s="177"/>
      <c r="M1024" s="181"/>
      <c r="N1024" s="182"/>
      <c r="O1024" s="182"/>
      <c r="P1024" s="182"/>
      <c r="Q1024" s="182"/>
      <c r="R1024" s="182"/>
      <c r="S1024" s="182"/>
      <c r="T1024" s="183"/>
      <c r="AT1024" s="179" t="s">
        <v>133</v>
      </c>
      <c r="AU1024" s="179" t="s">
        <v>82</v>
      </c>
      <c r="AV1024" s="176" t="s">
        <v>80</v>
      </c>
      <c r="AW1024" s="176" t="s">
        <v>29</v>
      </c>
      <c r="AX1024" s="176" t="s">
        <v>72</v>
      </c>
      <c r="AY1024" s="179" t="s">
        <v>124</v>
      </c>
    </row>
    <row r="1025" s="184" customFormat="true" ht="12.8" hidden="false" customHeight="false" outlineLevel="0" collapsed="false">
      <c r="B1025" s="185"/>
      <c r="D1025" s="178" t="s">
        <v>133</v>
      </c>
      <c r="E1025" s="186"/>
      <c r="F1025" s="187" t="s">
        <v>1220</v>
      </c>
      <c r="H1025" s="188" t="n">
        <v>458.194</v>
      </c>
      <c r="L1025" s="185"/>
      <c r="M1025" s="189"/>
      <c r="N1025" s="190"/>
      <c r="O1025" s="190"/>
      <c r="P1025" s="190"/>
      <c r="Q1025" s="190"/>
      <c r="R1025" s="190"/>
      <c r="S1025" s="190"/>
      <c r="T1025" s="191"/>
      <c r="AT1025" s="186" t="s">
        <v>133</v>
      </c>
      <c r="AU1025" s="186" t="s">
        <v>82</v>
      </c>
      <c r="AV1025" s="184" t="s">
        <v>82</v>
      </c>
      <c r="AW1025" s="184" t="s">
        <v>29</v>
      </c>
      <c r="AX1025" s="184" t="s">
        <v>80</v>
      </c>
      <c r="AY1025" s="186" t="s">
        <v>124</v>
      </c>
    </row>
    <row r="1026" s="22" customFormat="true" ht="21.75" hidden="false" customHeight="true" outlineLevel="0" collapsed="false">
      <c r="A1026" s="17"/>
      <c r="B1026" s="162"/>
      <c r="C1026" s="205" t="s">
        <v>1221</v>
      </c>
      <c r="D1026" s="205" t="s">
        <v>272</v>
      </c>
      <c r="E1026" s="206" t="s">
        <v>273</v>
      </c>
      <c r="F1026" s="207" t="s">
        <v>274</v>
      </c>
      <c r="G1026" s="208" t="s">
        <v>256</v>
      </c>
      <c r="H1026" s="209" t="n">
        <v>1052.6</v>
      </c>
      <c r="I1026" s="210"/>
      <c r="J1026" s="210" t="n">
        <f aca="false">ROUND(I1026*H1026,2)</f>
        <v>0</v>
      </c>
      <c r="K1026" s="211"/>
      <c r="L1026" s="212"/>
      <c r="M1026" s="213"/>
      <c r="N1026" s="214" t="s">
        <v>37</v>
      </c>
      <c r="O1026" s="172" t="n">
        <v>0</v>
      </c>
      <c r="P1026" s="172" t="n">
        <f aca="false">O1026*H1026</f>
        <v>0</v>
      </c>
      <c r="Q1026" s="172" t="n">
        <v>0.0003</v>
      </c>
      <c r="R1026" s="172" t="n">
        <f aca="false">Q1026*H1026</f>
        <v>0.31578</v>
      </c>
      <c r="S1026" s="172" t="n">
        <v>0</v>
      </c>
      <c r="T1026" s="173" t="n">
        <f aca="false">S1026*H1026</f>
        <v>0</v>
      </c>
      <c r="U1026" s="17"/>
      <c r="V1026" s="17"/>
      <c r="W1026" s="17"/>
      <c r="X1026" s="17"/>
      <c r="Y1026" s="17"/>
      <c r="Z1026" s="17"/>
      <c r="AA1026" s="17"/>
      <c r="AB1026" s="17"/>
      <c r="AC1026" s="17"/>
      <c r="AD1026" s="17"/>
      <c r="AE1026" s="17"/>
      <c r="AR1026" s="174" t="s">
        <v>471</v>
      </c>
      <c r="AT1026" s="174" t="s">
        <v>272</v>
      </c>
      <c r="AU1026" s="174" t="s">
        <v>82</v>
      </c>
      <c r="AY1026" s="3" t="s">
        <v>124</v>
      </c>
      <c r="BE1026" s="175" t="n">
        <f aca="false">IF(N1026="základní",J1026,0)</f>
        <v>0</v>
      </c>
      <c r="BF1026" s="175" t="n">
        <f aca="false">IF(N1026="snížená",J1026,0)</f>
        <v>0</v>
      </c>
      <c r="BG1026" s="175" t="n">
        <f aca="false">IF(N1026="zákl. přenesená",J1026,0)</f>
        <v>0</v>
      </c>
      <c r="BH1026" s="175" t="n">
        <f aca="false">IF(N1026="sníž. přenesená",J1026,0)</f>
        <v>0</v>
      </c>
      <c r="BI1026" s="175" t="n">
        <f aca="false">IF(N1026="nulová",J1026,0)</f>
        <v>0</v>
      </c>
      <c r="BJ1026" s="3" t="s">
        <v>80</v>
      </c>
      <c r="BK1026" s="175" t="n">
        <f aca="false">ROUND(I1026*H1026,2)</f>
        <v>0</v>
      </c>
      <c r="BL1026" s="3" t="s">
        <v>321</v>
      </c>
      <c r="BM1026" s="174" t="s">
        <v>1222</v>
      </c>
    </row>
    <row r="1027" s="184" customFormat="true" ht="12.8" hidden="false" customHeight="false" outlineLevel="0" collapsed="false">
      <c r="B1027" s="185"/>
      <c r="D1027" s="178" t="s">
        <v>133</v>
      </c>
      <c r="E1027" s="186"/>
      <c r="F1027" s="187" t="s">
        <v>1223</v>
      </c>
      <c r="H1027" s="188" t="n">
        <v>877.167</v>
      </c>
      <c r="L1027" s="185"/>
      <c r="M1027" s="189"/>
      <c r="N1027" s="190"/>
      <c r="O1027" s="190"/>
      <c r="P1027" s="190"/>
      <c r="Q1027" s="190"/>
      <c r="R1027" s="190"/>
      <c r="S1027" s="190"/>
      <c r="T1027" s="191"/>
      <c r="AT1027" s="186" t="s">
        <v>133</v>
      </c>
      <c r="AU1027" s="186" t="s">
        <v>82</v>
      </c>
      <c r="AV1027" s="184" t="s">
        <v>82</v>
      </c>
      <c r="AW1027" s="184" t="s">
        <v>29</v>
      </c>
      <c r="AX1027" s="184" t="s">
        <v>80</v>
      </c>
      <c r="AY1027" s="186" t="s">
        <v>124</v>
      </c>
    </row>
    <row r="1028" s="184" customFormat="true" ht="12.8" hidden="false" customHeight="false" outlineLevel="0" collapsed="false">
      <c r="B1028" s="185"/>
      <c r="D1028" s="178" t="s">
        <v>133</v>
      </c>
      <c r="F1028" s="187" t="s">
        <v>1224</v>
      </c>
      <c r="H1028" s="188" t="n">
        <v>1052.6</v>
      </c>
      <c r="L1028" s="185"/>
      <c r="M1028" s="189"/>
      <c r="N1028" s="190"/>
      <c r="O1028" s="190"/>
      <c r="P1028" s="190"/>
      <c r="Q1028" s="190"/>
      <c r="R1028" s="190"/>
      <c r="S1028" s="190"/>
      <c r="T1028" s="191"/>
      <c r="AT1028" s="186" t="s">
        <v>133</v>
      </c>
      <c r="AU1028" s="186" t="s">
        <v>82</v>
      </c>
      <c r="AV1028" s="184" t="s">
        <v>82</v>
      </c>
      <c r="AW1028" s="184" t="s">
        <v>2</v>
      </c>
      <c r="AX1028" s="184" t="s">
        <v>80</v>
      </c>
      <c r="AY1028" s="186" t="s">
        <v>124</v>
      </c>
    </row>
    <row r="1029" s="22" customFormat="true" ht="21.75" hidden="false" customHeight="true" outlineLevel="0" collapsed="false">
      <c r="A1029" s="17"/>
      <c r="B1029" s="162"/>
      <c r="C1029" s="163" t="s">
        <v>1225</v>
      </c>
      <c r="D1029" s="163" t="s">
        <v>127</v>
      </c>
      <c r="E1029" s="164" t="s">
        <v>1226</v>
      </c>
      <c r="F1029" s="165" t="s">
        <v>1227</v>
      </c>
      <c r="G1029" s="166" t="s">
        <v>256</v>
      </c>
      <c r="H1029" s="167" t="n">
        <v>181.212</v>
      </c>
      <c r="I1029" s="168"/>
      <c r="J1029" s="168" t="n">
        <f aca="false">ROUND(I1029*H1029,2)</f>
        <v>0</v>
      </c>
      <c r="K1029" s="169"/>
      <c r="L1029" s="18"/>
      <c r="M1029" s="170"/>
      <c r="N1029" s="171" t="s">
        <v>37</v>
      </c>
      <c r="O1029" s="172" t="n">
        <v>0.122</v>
      </c>
      <c r="P1029" s="172" t="n">
        <f aca="false">O1029*H1029</f>
        <v>22.107864</v>
      </c>
      <c r="Q1029" s="172" t="n">
        <v>0.0008</v>
      </c>
      <c r="R1029" s="172" t="n">
        <f aca="false">Q1029*H1029</f>
        <v>0.1449696</v>
      </c>
      <c r="S1029" s="172" t="n">
        <v>0</v>
      </c>
      <c r="T1029" s="173" t="n">
        <f aca="false">S1029*H1029</f>
        <v>0</v>
      </c>
      <c r="U1029" s="17"/>
      <c r="V1029" s="17"/>
      <c r="W1029" s="17"/>
      <c r="X1029" s="17"/>
      <c r="Y1029" s="17"/>
      <c r="Z1029" s="17"/>
      <c r="AA1029" s="17"/>
      <c r="AB1029" s="17"/>
      <c r="AC1029" s="17"/>
      <c r="AD1029" s="17"/>
      <c r="AE1029" s="17"/>
      <c r="AR1029" s="174" t="s">
        <v>321</v>
      </c>
      <c r="AT1029" s="174" t="s">
        <v>127</v>
      </c>
      <c r="AU1029" s="174" t="s">
        <v>82</v>
      </c>
      <c r="AY1029" s="3" t="s">
        <v>124</v>
      </c>
      <c r="BE1029" s="175" t="n">
        <f aca="false">IF(N1029="základní",J1029,0)</f>
        <v>0</v>
      </c>
      <c r="BF1029" s="175" t="n">
        <f aca="false">IF(N1029="snížená",J1029,0)</f>
        <v>0</v>
      </c>
      <c r="BG1029" s="175" t="n">
        <f aca="false">IF(N1029="zákl. přenesená",J1029,0)</f>
        <v>0</v>
      </c>
      <c r="BH1029" s="175" t="n">
        <f aca="false">IF(N1029="sníž. přenesená",J1029,0)</f>
        <v>0</v>
      </c>
      <c r="BI1029" s="175" t="n">
        <f aca="false">IF(N1029="nulová",J1029,0)</f>
        <v>0</v>
      </c>
      <c r="BJ1029" s="3" t="s">
        <v>80</v>
      </c>
      <c r="BK1029" s="175" t="n">
        <f aca="false">ROUND(I1029*H1029,2)</f>
        <v>0</v>
      </c>
      <c r="BL1029" s="3" t="s">
        <v>321</v>
      </c>
      <c r="BM1029" s="174" t="s">
        <v>1228</v>
      </c>
    </row>
    <row r="1030" s="176" customFormat="true" ht="12.8" hidden="false" customHeight="false" outlineLevel="0" collapsed="false">
      <c r="B1030" s="177"/>
      <c r="D1030" s="178" t="s">
        <v>133</v>
      </c>
      <c r="E1030" s="179"/>
      <c r="F1030" s="180" t="s">
        <v>1229</v>
      </c>
      <c r="H1030" s="179"/>
      <c r="L1030" s="177"/>
      <c r="M1030" s="181"/>
      <c r="N1030" s="182"/>
      <c r="O1030" s="182"/>
      <c r="P1030" s="182"/>
      <c r="Q1030" s="182"/>
      <c r="R1030" s="182"/>
      <c r="S1030" s="182"/>
      <c r="T1030" s="183"/>
      <c r="AT1030" s="179" t="s">
        <v>133</v>
      </c>
      <c r="AU1030" s="179" t="s">
        <v>82</v>
      </c>
      <c r="AV1030" s="176" t="s">
        <v>80</v>
      </c>
      <c r="AW1030" s="176" t="s">
        <v>29</v>
      </c>
      <c r="AX1030" s="176" t="s">
        <v>72</v>
      </c>
      <c r="AY1030" s="179" t="s">
        <v>124</v>
      </c>
    </row>
    <row r="1031" s="176" customFormat="true" ht="12.8" hidden="false" customHeight="false" outlineLevel="0" collapsed="false">
      <c r="B1031" s="177"/>
      <c r="D1031" s="178" t="s">
        <v>133</v>
      </c>
      <c r="E1031" s="179"/>
      <c r="F1031" s="180" t="s">
        <v>476</v>
      </c>
      <c r="H1031" s="179"/>
      <c r="L1031" s="177"/>
      <c r="M1031" s="181"/>
      <c r="N1031" s="182"/>
      <c r="O1031" s="182"/>
      <c r="P1031" s="182"/>
      <c r="Q1031" s="182"/>
      <c r="R1031" s="182"/>
      <c r="S1031" s="182"/>
      <c r="T1031" s="183"/>
      <c r="AT1031" s="179" t="s">
        <v>133</v>
      </c>
      <c r="AU1031" s="179" t="s">
        <v>82</v>
      </c>
      <c r="AV1031" s="176" t="s">
        <v>80</v>
      </c>
      <c r="AW1031" s="176" t="s">
        <v>29</v>
      </c>
      <c r="AX1031" s="176" t="s">
        <v>72</v>
      </c>
      <c r="AY1031" s="179" t="s">
        <v>124</v>
      </c>
    </row>
    <row r="1032" s="184" customFormat="true" ht="12.8" hidden="false" customHeight="false" outlineLevel="0" collapsed="false">
      <c r="B1032" s="185"/>
      <c r="D1032" s="178" t="s">
        <v>133</v>
      </c>
      <c r="E1032" s="186"/>
      <c r="F1032" s="187" t="s">
        <v>1230</v>
      </c>
      <c r="H1032" s="188" t="n">
        <v>15.015</v>
      </c>
      <c r="L1032" s="185"/>
      <c r="M1032" s="189"/>
      <c r="N1032" s="190"/>
      <c r="O1032" s="190"/>
      <c r="P1032" s="190"/>
      <c r="Q1032" s="190"/>
      <c r="R1032" s="190"/>
      <c r="S1032" s="190"/>
      <c r="T1032" s="191"/>
      <c r="AT1032" s="186" t="s">
        <v>133</v>
      </c>
      <c r="AU1032" s="186" t="s">
        <v>82</v>
      </c>
      <c r="AV1032" s="184" t="s">
        <v>82</v>
      </c>
      <c r="AW1032" s="184" t="s">
        <v>29</v>
      </c>
      <c r="AX1032" s="184" t="s">
        <v>72</v>
      </c>
      <c r="AY1032" s="186" t="s">
        <v>124</v>
      </c>
    </row>
    <row r="1033" s="176" customFormat="true" ht="12.8" hidden="false" customHeight="false" outlineLevel="0" collapsed="false">
      <c r="B1033" s="177"/>
      <c r="D1033" s="178" t="s">
        <v>133</v>
      </c>
      <c r="E1033" s="179"/>
      <c r="F1033" s="180" t="s">
        <v>480</v>
      </c>
      <c r="H1033" s="179"/>
      <c r="L1033" s="177"/>
      <c r="M1033" s="181"/>
      <c r="N1033" s="182"/>
      <c r="O1033" s="182"/>
      <c r="P1033" s="182"/>
      <c r="Q1033" s="182"/>
      <c r="R1033" s="182"/>
      <c r="S1033" s="182"/>
      <c r="T1033" s="183"/>
      <c r="AT1033" s="179" t="s">
        <v>133</v>
      </c>
      <c r="AU1033" s="179" t="s">
        <v>82</v>
      </c>
      <c r="AV1033" s="176" t="s">
        <v>80</v>
      </c>
      <c r="AW1033" s="176" t="s">
        <v>29</v>
      </c>
      <c r="AX1033" s="176" t="s">
        <v>72</v>
      </c>
      <c r="AY1033" s="179" t="s">
        <v>124</v>
      </c>
    </row>
    <row r="1034" s="184" customFormat="true" ht="12.8" hidden="false" customHeight="false" outlineLevel="0" collapsed="false">
      <c r="B1034" s="185"/>
      <c r="D1034" s="178" t="s">
        <v>133</v>
      </c>
      <c r="E1034" s="186"/>
      <c r="F1034" s="187" t="s">
        <v>1231</v>
      </c>
      <c r="H1034" s="188" t="n">
        <v>77.077</v>
      </c>
      <c r="L1034" s="185"/>
      <c r="M1034" s="189"/>
      <c r="N1034" s="190"/>
      <c r="O1034" s="190"/>
      <c r="P1034" s="190"/>
      <c r="Q1034" s="190"/>
      <c r="R1034" s="190"/>
      <c r="S1034" s="190"/>
      <c r="T1034" s="191"/>
      <c r="AT1034" s="186" t="s">
        <v>133</v>
      </c>
      <c r="AU1034" s="186" t="s">
        <v>82</v>
      </c>
      <c r="AV1034" s="184" t="s">
        <v>82</v>
      </c>
      <c r="AW1034" s="184" t="s">
        <v>29</v>
      </c>
      <c r="AX1034" s="184" t="s">
        <v>72</v>
      </c>
      <c r="AY1034" s="186" t="s">
        <v>124</v>
      </c>
    </row>
    <row r="1035" s="184" customFormat="true" ht="12.8" hidden="false" customHeight="false" outlineLevel="0" collapsed="false">
      <c r="B1035" s="185"/>
      <c r="D1035" s="178" t="s">
        <v>133</v>
      </c>
      <c r="E1035" s="186"/>
      <c r="F1035" s="187" t="s">
        <v>1232</v>
      </c>
      <c r="H1035" s="188" t="n">
        <v>-0.38</v>
      </c>
      <c r="L1035" s="185"/>
      <c r="M1035" s="189"/>
      <c r="N1035" s="190"/>
      <c r="O1035" s="190"/>
      <c r="P1035" s="190"/>
      <c r="Q1035" s="190"/>
      <c r="R1035" s="190"/>
      <c r="S1035" s="190"/>
      <c r="T1035" s="191"/>
      <c r="AT1035" s="186" t="s">
        <v>133</v>
      </c>
      <c r="AU1035" s="186" t="s">
        <v>82</v>
      </c>
      <c r="AV1035" s="184" t="s">
        <v>82</v>
      </c>
      <c r="AW1035" s="184" t="s">
        <v>29</v>
      </c>
      <c r="AX1035" s="184" t="s">
        <v>72</v>
      </c>
      <c r="AY1035" s="186" t="s">
        <v>124</v>
      </c>
    </row>
    <row r="1036" s="176" customFormat="true" ht="12.8" hidden="false" customHeight="false" outlineLevel="0" collapsed="false">
      <c r="B1036" s="177"/>
      <c r="D1036" s="178" t="s">
        <v>133</v>
      </c>
      <c r="E1036" s="179"/>
      <c r="F1036" s="180" t="s">
        <v>483</v>
      </c>
      <c r="H1036" s="179"/>
      <c r="L1036" s="177"/>
      <c r="M1036" s="181"/>
      <c r="N1036" s="182"/>
      <c r="O1036" s="182"/>
      <c r="P1036" s="182"/>
      <c r="Q1036" s="182"/>
      <c r="R1036" s="182"/>
      <c r="S1036" s="182"/>
      <c r="T1036" s="183"/>
      <c r="AT1036" s="179" t="s">
        <v>133</v>
      </c>
      <c r="AU1036" s="179" t="s">
        <v>82</v>
      </c>
      <c r="AV1036" s="176" t="s">
        <v>80</v>
      </c>
      <c r="AW1036" s="176" t="s">
        <v>29</v>
      </c>
      <c r="AX1036" s="176" t="s">
        <v>72</v>
      </c>
      <c r="AY1036" s="179" t="s">
        <v>124</v>
      </c>
    </row>
    <row r="1037" s="184" customFormat="true" ht="12.8" hidden="false" customHeight="false" outlineLevel="0" collapsed="false">
      <c r="B1037" s="185"/>
      <c r="D1037" s="178" t="s">
        <v>133</v>
      </c>
      <c r="E1037" s="186"/>
      <c r="F1037" s="187" t="s">
        <v>1233</v>
      </c>
      <c r="H1037" s="188" t="n">
        <v>47</v>
      </c>
      <c r="L1037" s="185"/>
      <c r="M1037" s="189"/>
      <c r="N1037" s="190"/>
      <c r="O1037" s="190"/>
      <c r="P1037" s="190"/>
      <c r="Q1037" s="190"/>
      <c r="R1037" s="190"/>
      <c r="S1037" s="190"/>
      <c r="T1037" s="191"/>
      <c r="AT1037" s="186" t="s">
        <v>133</v>
      </c>
      <c r="AU1037" s="186" t="s">
        <v>82</v>
      </c>
      <c r="AV1037" s="184" t="s">
        <v>82</v>
      </c>
      <c r="AW1037" s="184" t="s">
        <v>29</v>
      </c>
      <c r="AX1037" s="184" t="s">
        <v>72</v>
      </c>
      <c r="AY1037" s="186" t="s">
        <v>124</v>
      </c>
    </row>
    <row r="1038" s="176" customFormat="true" ht="12.8" hidden="false" customHeight="false" outlineLevel="0" collapsed="false">
      <c r="B1038" s="177"/>
      <c r="D1038" s="178" t="s">
        <v>133</v>
      </c>
      <c r="E1038" s="179"/>
      <c r="F1038" s="180" t="s">
        <v>486</v>
      </c>
      <c r="H1038" s="179"/>
      <c r="L1038" s="177"/>
      <c r="M1038" s="181"/>
      <c r="N1038" s="182"/>
      <c r="O1038" s="182"/>
      <c r="P1038" s="182"/>
      <c r="Q1038" s="182"/>
      <c r="R1038" s="182"/>
      <c r="S1038" s="182"/>
      <c r="T1038" s="183"/>
      <c r="AT1038" s="179" t="s">
        <v>133</v>
      </c>
      <c r="AU1038" s="179" t="s">
        <v>82</v>
      </c>
      <c r="AV1038" s="176" t="s">
        <v>80</v>
      </c>
      <c r="AW1038" s="176" t="s">
        <v>29</v>
      </c>
      <c r="AX1038" s="176" t="s">
        <v>72</v>
      </c>
      <c r="AY1038" s="179" t="s">
        <v>124</v>
      </c>
    </row>
    <row r="1039" s="184" customFormat="true" ht="12.8" hidden="false" customHeight="false" outlineLevel="0" collapsed="false">
      <c r="B1039" s="185"/>
      <c r="D1039" s="178" t="s">
        <v>133</v>
      </c>
      <c r="E1039" s="186"/>
      <c r="F1039" s="187" t="s">
        <v>1234</v>
      </c>
      <c r="H1039" s="188" t="n">
        <v>42.5</v>
      </c>
      <c r="L1039" s="185"/>
      <c r="M1039" s="189"/>
      <c r="N1039" s="190"/>
      <c r="O1039" s="190"/>
      <c r="P1039" s="190"/>
      <c r="Q1039" s="190"/>
      <c r="R1039" s="190"/>
      <c r="S1039" s="190"/>
      <c r="T1039" s="191"/>
      <c r="AT1039" s="186" t="s">
        <v>133</v>
      </c>
      <c r="AU1039" s="186" t="s">
        <v>82</v>
      </c>
      <c r="AV1039" s="184" t="s">
        <v>82</v>
      </c>
      <c r="AW1039" s="184" t="s">
        <v>29</v>
      </c>
      <c r="AX1039" s="184" t="s">
        <v>72</v>
      </c>
      <c r="AY1039" s="186" t="s">
        <v>124</v>
      </c>
    </row>
    <row r="1040" s="197" customFormat="true" ht="12.8" hidden="false" customHeight="false" outlineLevel="0" collapsed="false">
      <c r="B1040" s="198"/>
      <c r="D1040" s="178" t="s">
        <v>133</v>
      </c>
      <c r="E1040" s="199"/>
      <c r="F1040" s="200" t="s">
        <v>234</v>
      </c>
      <c r="H1040" s="201" t="n">
        <v>181.212</v>
      </c>
      <c r="L1040" s="198"/>
      <c r="M1040" s="202"/>
      <c r="N1040" s="203"/>
      <c r="O1040" s="203"/>
      <c r="P1040" s="203"/>
      <c r="Q1040" s="203"/>
      <c r="R1040" s="203"/>
      <c r="S1040" s="203"/>
      <c r="T1040" s="204"/>
      <c r="AT1040" s="199" t="s">
        <v>133</v>
      </c>
      <c r="AU1040" s="199" t="s">
        <v>82</v>
      </c>
      <c r="AV1040" s="197" t="s">
        <v>131</v>
      </c>
      <c r="AW1040" s="197" t="s">
        <v>29</v>
      </c>
      <c r="AX1040" s="197" t="s">
        <v>80</v>
      </c>
      <c r="AY1040" s="199" t="s">
        <v>124</v>
      </c>
    </row>
    <row r="1041" s="22" customFormat="true" ht="21.75" hidden="false" customHeight="true" outlineLevel="0" collapsed="false">
      <c r="A1041" s="17"/>
      <c r="B1041" s="162"/>
      <c r="C1041" s="163" t="s">
        <v>1235</v>
      </c>
      <c r="D1041" s="163" t="s">
        <v>127</v>
      </c>
      <c r="E1041" s="164" t="s">
        <v>1236</v>
      </c>
      <c r="F1041" s="165" t="s">
        <v>1237</v>
      </c>
      <c r="G1041" s="166" t="s">
        <v>1238</v>
      </c>
      <c r="H1041" s="167" t="n">
        <v>5124.483</v>
      </c>
      <c r="I1041" s="168"/>
      <c r="J1041" s="168" t="n">
        <f aca="false">ROUND(I1041*H1041,2)</f>
        <v>0</v>
      </c>
      <c r="K1041" s="169"/>
      <c r="L1041" s="18"/>
      <c r="M1041" s="170"/>
      <c r="N1041" s="171" t="s">
        <v>37</v>
      </c>
      <c r="O1041" s="172" t="n">
        <v>0</v>
      </c>
      <c r="P1041" s="172" t="n">
        <f aca="false">O1041*H1041</f>
        <v>0</v>
      </c>
      <c r="Q1041" s="172" t="n">
        <v>0</v>
      </c>
      <c r="R1041" s="172" t="n">
        <f aca="false">Q1041*H1041</f>
        <v>0</v>
      </c>
      <c r="S1041" s="172" t="n">
        <v>0</v>
      </c>
      <c r="T1041" s="173" t="n">
        <f aca="false">S1041*H1041</f>
        <v>0</v>
      </c>
      <c r="U1041" s="17"/>
      <c r="V1041" s="17"/>
      <c r="W1041" s="17"/>
      <c r="X1041" s="17"/>
      <c r="Y1041" s="17"/>
      <c r="Z1041" s="17"/>
      <c r="AA1041" s="17"/>
      <c r="AB1041" s="17"/>
      <c r="AC1041" s="17"/>
      <c r="AD1041" s="17"/>
      <c r="AE1041" s="17"/>
      <c r="AR1041" s="174" t="s">
        <v>321</v>
      </c>
      <c r="AT1041" s="174" t="s">
        <v>127</v>
      </c>
      <c r="AU1041" s="174" t="s">
        <v>82</v>
      </c>
      <c r="AY1041" s="3" t="s">
        <v>124</v>
      </c>
      <c r="BE1041" s="175" t="n">
        <f aca="false">IF(N1041="základní",J1041,0)</f>
        <v>0</v>
      </c>
      <c r="BF1041" s="175" t="n">
        <f aca="false">IF(N1041="snížená",J1041,0)</f>
        <v>0</v>
      </c>
      <c r="BG1041" s="175" t="n">
        <f aca="false">IF(N1041="zákl. přenesená",J1041,0)</f>
        <v>0</v>
      </c>
      <c r="BH1041" s="175" t="n">
        <f aca="false">IF(N1041="sníž. přenesená",J1041,0)</f>
        <v>0</v>
      </c>
      <c r="BI1041" s="175" t="n">
        <f aca="false">IF(N1041="nulová",J1041,0)</f>
        <v>0</v>
      </c>
      <c r="BJ1041" s="3" t="s">
        <v>80</v>
      </c>
      <c r="BK1041" s="175" t="n">
        <f aca="false">ROUND(I1041*H1041,2)</f>
        <v>0</v>
      </c>
      <c r="BL1041" s="3" t="s">
        <v>321</v>
      </c>
      <c r="BM1041" s="174" t="s">
        <v>1239</v>
      </c>
    </row>
    <row r="1042" s="149" customFormat="true" ht="22.8" hidden="false" customHeight="true" outlineLevel="0" collapsed="false">
      <c r="B1042" s="150"/>
      <c r="D1042" s="151" t="s">
        <v>71</v>
      </c>
      <c r="E1042" s="160" t="s">
        <v>1240</v>
      </c>
      <c r="F1042" s="160" t="s">
        <v>1241</v>
      </c>
      <c r="J1042" s="161" t="n">
        <f aca="false">BK1042</f>
        <v>0</v>
      </c>
      <c r="L1042" s="150"/>
      <c r="M1042" s="154"/>
      <c r="N1042" s="155"/>
      <c r="O1042" s="155"/>
      <c r="P1042" s="156" t="n">
        <f aca="false">SUM(P1043:P1141)</f>
        <v>307.122638</v>
      </c>
      <c r="Q1042" s="155"/>
      <c r="R1042" s="156" t="n">
        <f aca="false">SUM(R1043:R1141)</f>
        <v>17.40522199</v>
      </c>
      <c r="S1042" s="155"/>
      <c r="T1042" s="157" t="n">
        <f aca="false">SUM(T1043:T1141)</f>
        <v>0</v>
      </c>
      <c r="AR1042" s="151" t="s">
        <v>82</v>
      </c>
      <c r="AT1042" s="158" t="s">
        <v>71</v>
      </c>
      <c r="AU1042" s="158" t="s">
        <v>80</v>
      </c>
      <c r="AY1042" s="151" t="s">
        <v>124</v>
      </c>
      <c r="BK1042" s="159" t="n">
        <f aca="false">SUM(BK1043:BK1141)</f>
        <v>0</v>
      </c>
    </row>
    <row r="1043" s="22" customFormat="true" ht="21.75" hidden="false" customHeight="true" outlineLevel="0" collapsed="false">
      <c r="A1043" s="17"/>
      <c r="B1043" s="162"/>
      <c r="C1043" s="163" t="s">
        <v>1242</v>
      </c>
      <c r="D1043" s="163" t="s">
        <v>127</v>
      </c>
      <c r="E1043" s="164" t="s">
        <v>1243</v>
      </c>
      <c r="F1043" s="165" t="s">
        <v>1244</v>
      </c>
      <c r="G1043" s="166" t="s">
        <v>256</v>
      </c>
      <c r="H1043" s="167" t="n">
        <v>458.477</v>
      </c>
      <c r="I1043" s="168"/>
      <c r="J1043" s="168" t="n">
        <f aca="false">ROUND(I1043*H1043,2)</f>
        <v>0</v>
      </c>
      <c r="K1043" s="169"/>
      <c r="L1043" s="18"/>
      <c r="M1043" s="170"/>
      <c r="N1043" s="171" t="s">
        <v>37</v>
      </c>
      <c r="O1043" s="172" t="n">
        <v>0.029</v>
      </c>
      <c r="P1043" s="172" t="n">
        <f aca="false">O1043*H1043</f>
        <v>13.295833</v>
      </c>
      <c r="Q1043" s="172" t="n">
        <v>0</v>
      </c>
      <c r="R1043" s="172" t="n">
        <f aca="false">Q1043*H1043</f>
        <v>0</v>
      </c>
      <c r="S1043" s="172" t="n">
        <v>0</v>
      </c>
      <c r="T1043" s="173" t="n">
        <f aca="false">S1043*H1043</f>
        <v>0</v>
      </c>
      <c r="U1043" s="17"/>
      <c r="V1043" s="17"/>
      <c r="W1043" s="17"/>
      <c r="X1043" s="17"/>
      <c r="Y1043" s="17"/>
      <c r="Z1043" s="17"/>
      <c r="AA1043" s="17"/>
      <c r="AB1043" s="17"/>
      <c r="AC1043" s="17"/>
      <c r="AD1043" s="17"/>
      <c r="AE1043" s="17"/>
      <c r="AR1043" s="174" t="s">
        <v>321</v>
      </c>
      <c r="AT1043" s="174" t="s">
        <v>127</v>
      </c>
      <c r="AU1043" s="174" t="s">
        <v>82</v>
      </c>
      <c r="AY1043" s="3" t="s">
        <v>124</v>
      </c>
      <c r="BE1043" s="175" t="n">
        <f aca="false">IF(N1043="základní",J1043,0)</f>
        <v>0</v>
      </c>
      <c r="BF1043" s="175" t="n">
        <f aca="false">IF(N1043="snížená",J1043,0)</f>
        <v>0</v>
      </c>
      <c r="BG1043" s="175" t="n">
        <f aca="false">IF(N1043="zákl. přenesená",J1043,0)</f>
        <v>0</v>
      </c>
      <c r="BH1043" s="175" t="n">
        <f aca="false">IF(N1043="sníž. přenesená",J1043,0)</f>
        <v>0</v>
      </c>
      <c r="BI1043" s="175" t="n">
        <f aca="false">IF(N1043="nulová",J1043,0)</f>
        <v>0</v>
      </c>
      <c r="BJ1043" s="3" t="s">
        <v>80</v>
      </c>
      <c r="BK1043" s="175" t="n">
        <f aca="false">ROUND(I1043*H1043,2)</f>
        <v>0</v>
      </c>
      <c r="BL1043" s="3" t="s">
        <v>321</v>
      </c>
      <c r="BM1043" s="174" t="s">
        <v>1245</v>
      </c>
    </row>
    <row r="1044" s="184" customFormat="true" ht="12.8" hidden="false" customHeight="false" outlineLevel="0" collapsed="false">
      <c r="B1044" s="185"/>
      <c r="D1044" s="178" t="s">
        <v>133</v>
      </c>
      <c r="E1044" s="186"/>
      <c r="F1044" s="187" t="s">
        <v>187</v>
      </c>
      <c r="H1044" s="188" t="n">
        <v>3.5</v>
      </c>
      <c r="L1044" s="185"/>
      <c r="M1044" s="189"/>
      <c r="N1044" s="190"/>
      <c r="O1044" s="190"/>
      <c r="P1044" s="190"/>
      <c r="Q1044" s="190"/>
      <c r="R1044" s="190"/>
      <c r="S1044" s="190"/>
      <c r="T1044" s="191"/>
      <c r="AT1044" s="186" t="s">
        <v>133</v>
      </c>
      <c r="AU1044" s="186" t="s">
        <v>82</v>
      </c>
      <c r="AV1044" s="184" t="s">
        <v>82</v>
      </c>
      <c r="AW1044" s="184" t="s">
        <v>29</v>
      </c>
      <c r="AX1044" s="184" t="s">
        <v>72</v>
      </c>
      <c r="AY1044" s="186" t="s">
        <v>124</v>
      </c>
    </row>
    <row r="1045" s="176" customFormat="true" ht="12.8" hidden="false" customHeight="false" outlineLevel="0" collapsed="false">
      <c r="B1045" s="177"/>
      <c r="D1045" s="178" t="s">
        <v>133</v>
      </c>
      <c r="E1045" s="179"/>
      <c r="F1045" s="180" t="s">
        <v>1246</v>
      </c>
      <c r="H1045" s="179"/>
      <c r="L1045" s="177"/>
      <c r="M1045" s="181"/>
      <c r="N1045" s="182"/>
      <c r="O1045" s="182"/>
      <c r="P1045" s="182"/>
      <c r="Q1045" s="182"/>
      <c r="R1045" s="182"/>
      <c r="S1045" s="182"/>
      <c r="T1045" s="183"/>
      <c r="AT1045" s="179" t="s">
        <v>133</v>
      </c>
      <c r="AU1045" s="179" t="s">
        <v>82</v>
      </c>
      <c r="AV1045" s="176" t="s">
        <v>80</v>
      </c>
      <c r="AW1045" s="176" t="s">
        <v>29</v>
      </c>
      <c r="AX1045" s="176" t="s">
        <v>72</v>
      </c>
      <c r="AY1045" s="179" t="s">
        <v>124</v>
      </c>
    </row>
    <row r="1046" s="184" customFormat="true" ht="12.8" hidden="false" customHeight="false" outlineLevel="0" collapsed="false">
      <c r="B1046" s="185"/>
      <c r="D1046" s="178" t="s">
        <v>133</v>
      </c>
      <c r="E1046" s="186"/>
      <c r="F1046" s="187" t="s">
        <v>1247</v>
      </c>
      <c r="H1046" s="188" t="n">
        <v>1.803</v>
      </c>
      <c r="L1046" s="185"/>
      <c r="M1046" s="189"/>
      <c r="N1046" s="190"/>
      <c r="O1046" s="190"/>
      <c r="P1046" s="190"/>
      <c r="Q1046" s="190"/>
      <c r="R1046" s="190"/>
      <c r="S1046" s="190"/>
      <c r="T1046" s="191"/>
      <c r="AT1046" s="186" t="s">
        <v>133</v>
      </c>
      <c r="AU1046" s="186" t="s">
        <v>82</v>
      </c>
      <c r="AV1046" s="184" t="s">
        <v>82</v>
      </c>
      <c r="AW1046" s="184" t="s">
        <v>29</v>
      </c>
      <c r="AX1046" s="184" t="s">
        <v>72</v>
      </c>
      <c r="AY1046" s="186" t="s">
        <v>124</v>
      </c>
    </row>
    <row r="1047" s="184" customFormat="true" ht="12.8" hidden="false" customHeight="false" outlineLevel="0" collapsed="false">
      <c r="B1047" s="185"/>
      <c r="D1047" s="178" t="s">
        <v>133</v>
      </c>
      <c r="E1047" s="186"/>
      <c r="F1047" s="187" t="s">
        <v>190</v>
      </c>
      <c r="H1047" s="188" t="n">
        <v>25.11</v>
      </c>
      <c r="L1047" s="185"/>
      <c r="M1047" s="189"/>
      <c r="N1047" s="190"/>
      <c r="O1047" s="190"/>
      <c r="P1047" s="190"/>
      <c r="Q1047" s="190"/>
      <c r="R1047" s="190"/>
      <c r="S1047" s="190"/>
      <c r="T1047" s="191"/>
      <c r="AT1047" s="186" t="s">
        <v>133</v>
      </c>
      <c r="AU1047" s="186" t="s">
        <v>82</v>
      </c>
      <c r="AV1047" s="184" t="s">
        <v>82</v>
      </c>
      <c r="AW1047" s="184" t="s">
        <v>29</v>
      </c>
      <c r="AX1047" s="184" t="s">
        <v>72</v>
      </c>
      <c r="AY1047" s="186" t="s">
        <v>124</v>
      </c>
    </row>
    <row r="1048" s="176" customFormat="true" ht="12.8" hidden="false" customHeight="false" outlineLevel="0" collapsed="false">
      <c r="B1048" s="177"/>
      <c r="D1048" s="178" t="s">
        <v>133</v>
      </c>
      <c r="E1048" s="179"/>
      <c r="F1048" s="180" t="s">
        <v>1248</v>
      </c>
      <c r="H1048" s="179"/>
      <c r="L1048" s="177"/>
      <c r="M1048" s="181"/>
      <c r="N1048" s="182"/>
      <c r="O1048" s="182"/>
      <c r="P1048" s="182"/>
      <c r="Q1048" s="182"/>
      <c r="R1048" s="182"/>
      <c r="S1048" s="182"/>
      <c r="T1048" s="183"/>
      <c r="AT1048" s="179" t="s">
        <v>133</v>
      </c>
      <c r="AU1048" s="179" t="s">
        <v>82</v>
      </c>
      <c r="AV1048" s="176" t="s">
        <v>80</v>
      </c>
      <c r="AW1048" s="176" t="s">
        <v>29</v>
      </c>
      <c r="AX1048" s="176" t="s">
        <v>72</v>
      </c>
      <c r="AY1048" s="179" t="s">
        <v>124</v>
      </c>
    </row>
    <row r="1049" s="184" customFormat="true" ht="12.8" hidden="false" customHeight="false" outlineLevel="0" collapsed="false">
      <c r="B1049" s="185"/>
      <c r="D1049" s="178" t="s">
        <v>133</v>
      </c>
      <c r="E1049" s="186"/>
      <c r="F1049" s="187" t="s">
        <v>1249</v>
      </c>
      <c r="H1049" s="188" t="n">
        <v>12.06</v>
      </c>
      <c r="L1049" s="185"/>
      <c r="M1049" s="189"/>
      <c r="N1049" s="190"/>
      <c r="O1049" s="190"/>
      <c r="P1049" s="190"/>
      <c r="Q1049" s="190"/>
      <c r="R1049" s="190"/>
      <c r="S1049" s="190"/>
      <c r="T1049" s="191"/>
      <c r="AT1049" s="186" t="s">
        <v>133</v>
      </c>
      <c r="AU1049" s="186" t="s">
        <v>82</v>
      </c>
      <c r="AV1049" s="184" t="s">
        <v>82</v>
      </c>
      <c r="AW1049" s="184" t="s">
        <v>29</v>
      </c>
      <c r="AX1049" s="184" t="s">
        <v>72</v>
      </c>
      <c r="AY1049" s="186" t="s">
        <v>124</v>
      </c>
    </row>
    <row r="1050" s="184" customFormat="true" ht="12.8" hidden="false" customHeight="false" outlineLevel="0" collapsed="false">
      <c r="B1050" s="185"/>
      <c r="D1050" s="178" t="s">
        <v>133</v>
      </c>
      <c r="E1050" s="186"/>
      <c r="F1050" s="187" t="s">
        <v>192</v>
      </c>
      <c r="H1050" s="188" t="n">
        <v>328.55</v>
      </c>
      <c r="L1050" s="185"/>
      <c r="M1050" s="189"/>
      <c r="N1050" s="190"/>
      <c r="O1050" s="190"/>
      <c r="P1050" s="190"/>
      <c r="Q1050" s="190"/>
      <c r="R1050" s="190"/>
      <c r="S1050" s="190"/>
      <c r="T1050" s="191"/>
      <c r="AT1050" s="186" t="s">
        <v>133</v>
      </c>
      <c r="AU1050" s="186" t="s">
        <v>82</v>
      </c>
      <c r="AV1050" s="184" t="s">
        <v>82</v>
      </c>
      <c r="AW1050" s="184" t="s">
        <v>29</v>
      </c>
      <c r="AX1050" s="184" t="s">
        <v>72</v>
      </c>
      <c r="AY1050" s="186" t="s">
        <v>124</v>
      </c>
    </row>
    <row r="1051" s="176" customFormat="true" ht="12.8" hidden="false" customHeight="false" outlineLevel="0" collapsed="false">
      <c r="B1051" s="177"/>
      <c r="D1051" s="178" t="s">
        <v>133</v>
      </c>
      <c r="E1051" s="179"/>
      <c r="F1051" s="180" t="s">
        <v>1250</v>
      </c>
      <c r="H1051" s="179"/>
      <c r="L1051" s="177"/>
      <c r="M1051" s="181"/>
      <c r="N1051" s="182"/>
      <c r="O1051" s="182"/>
      <c r="P1051" s="182"/>
      <c r="Q1051" s="182"/>
      <c r="R1051" s="182"/>
      <c r="S1051" s="182"/>
      <c r="T1051" s="183"/>
      <c r="AT1051" s="179" t="s">
        <v>133</v>
      </c>
      <c r="AU1051" s="179" t="s">
        <v>82</v>
      </c>
      <c r="AV1051" s="176" t="s">
        <v>80</v>
      </c>
      <c r="AW1051" s="176" t="s">
        <v>29</v>
      </c>
      <c r="AX1051" s="176" t="s">
        <v>72</v>
      </c>
      <c r="AY1051" s="179" t="s">
        <v>124</v>
      </c>
    </row>
    <row r="1052" s="184" customFormat="true" ht="12.8" hidden="false" customHeight="false" outlineLevel="0" collapsed="false">
      <c r="B1052" s="185"/>
      <c r="D1052" s="178" t="s">
        <v>133</v>
      </c>
      <c r="E1052" s="186"/>
      <c r="F1052" s="187" t="s">
        <v>1251</v>
      </c>
      <c r="H1052" s="188" t="n">
        <v>87.454</v>
      </c>
      <c r="L1052" s="185"/>
      <c r="M1052" s="189"/>
      <c r="N1052" s="190"/>
      <c r="O1052" s="190"/>
      <c r="P1052" s="190"/>
      <c r="Q1052" s="190"/>
      <c r="R1052" s="190"/>
      <c r="S1052" s="190"/>
      <c r="T1052" s="191"/>
      <c r="AT1052" s="186" t="s">
        <v>133</v>
      </c>
      <c r="AU1052" s="186" t="s">
        <v>82</v>
      </c>
      <c r="AV1052" s="184" t="s">
        <v>82</v>
      </c>
      <c r="AW1052" s="184" t="s">
        <v>29</v>
      </c>
      <c r="AX1052" s="184" t="s">
        <v>72</v>
      </c>
      <c r="AY1052" s="186" t="s">
        <v>124</v>
      </c>
    </row>
    <row r="1053" s="197" customFormat="true" ht="12.8" hidden="false" customHeight="false" outlineLevel="0" collapsed="false">
      <c r="B1053" s="198"/>
      <c r="D1053" s="178" t="s">
        <v>133</v>
      </c>
      <c r="E1053" s="199"/>
      <c r="F1053" s="200" t="s">
        <v>234</v>
      </c>
      <c r="H1053" s="201" t="n">
        <v>458.477</v>
      </c>
      <c r="L1053" s="198"/>
      <c r="M1053" s="202"/>
      <c r="N1053" s="203"/>
      <c r="O1053" s="203"/>
      <c r="P1053" s="203"/>
      <c r="Q1053" s="203"/>
      <c r="R1053" s="203"/>
      <c r="S1053" s="203"/>
      <c r="T1053" s="204"/>
      <c r="AT1053" s="199" t="s">
        <v>133</v>
      </c>
      <c r="AU1053" s="199" t="s">
        <v>82</v>
      </c>
      <c r="AV1053" s="197" t="s">
        <v>131</v>
      </c>
      <c r="AW1053" s="197" t="s">
        <v>29</v>
      </c>
      <c r="AX1053" s="197" t="s">
        <v>80</v>
      </c>
      <c r="AY1053" s="199" t="s">
        <v>124</v>
      </c>
    </row>
    <row r="1054" s="22" customFormat="true" ht="16.5" hidden="false" customHeight="true" outlineLevel="0" collapsed="false">
      <c r="A1054" s="17"/>
      <c r="B1054" s="162"/>
      <c r="C1054" s="205" t="s">
        <v>1252</v>
      </c>
      <c r="D1054" s="205" t="s">
        <v>272</v>
      </c>
      <c r="E1054" s="206" t="s">
        <v>1189</v>
      </c>
      <c r="F1054" s="207" t="s">
        <v>1190</v>
      </c>
      <c r="G1054" s="208" t="s">
        <v>140</v>
      </c>
      <c r="H1054" s="209" t="n">
        <v>0.138</v>
      </c>
      <c r="I1054" s="210"/>
      <c r="J1054" s="210" t="n">
        <f aca="false">ROUND(I1054*H1054,2)</f>
        <v>0</v>
      </c>
      <c r="K1054" s="211"/>
      <c r="L1054" s="212"/>
      <c r="M1054" s="213"/>
      <c r="N1054" s="214" t="s">
        <v>37</v>
      </c>
      <c r="O1054" s="172" t="n">
        <v>0</v>
      </c>
      <c r="P1054" s="172" t="n">
        <f aca="false">O1054*H1054</f>
        <v>0</v>
      </c>
      <c r="Q1054" s="172" t="n">
        <v>1</v>
      </c>
      <c r="R1054" s="172" t="n">
        <f aca="false">Q1054*H1054</f>
        <v>0.138</v>
      </c>
      <c r="S1054" s="172" t="n">
        <v>0</v>
      </c>
      <c r="T1054" s="173" t="n">
        <f aca="false">S1054*H1054</f>
        <v>0</v>
      </c>
      <c r="U1054" s="17"/>
      <c r="V1054" s="17"/>
      <c r="W1054" s="17"/>
      <c r="X1054" s="17"/>
      <c r="Y1054" s="17"/>
      <c r="Z1054" s="17"/>
      <c r="AA1054" s="17"/>
      <c r="AB1054" s="17"/>
      <c r="AC1054" s="17"/>
      <c r="AD1054" s="17"/>
      <c r="AE1054" s="17"/>
      <c r="AR1054" s="174" t="s">
        <v>471</v>
      </c>
      <c r="AT1054" s="174" t="s">
        <v>272</v>
      </c>
      <c r="AU1054" s="174" t="s">
        <v>82</v>
      </c>
      <c r="AY1054" s="3" t="s">
        <v>124</v>
      </c>
      <c r="BE1054" s="175" t="n">
        <f aca="false">IF(N1054="základní",J1054,0)</f>
        <v>0</v>
      </c>
      <c r="BF1054" s="175" t="n">
        <f aca="false">IF(N1054="snížená",J1054,0)</f>
        <v>0</v>
      </c>
      <c r="BG1054" s="175" t="n">
        <f aca="false">IF(N1054="zákl. přenesená",J1054,0)</f>
        <v>0</v>
      </c>
      <c r="BH1054" s="175" t="n">
        <f aca="false">IF(N1054="sníž. přenesená",J1054,0)</f>
        <v>0</v>
      </c>
      <c r="BI1054" s="175" t="n">
        <f aca="false">IF(N1054="nulová",J1054,0)</f>
        <v>0</v>
      </c>
      <c r="BJ1054" s="3" t="s">
        <v>80</v>
      </c>
      <c r="BK1054" s="175" t="n">
        <f aca="false">ROUND(I1054*H1054,2)</f>
        <v>0</v>
      </c>
      <c r="BL1054" s="3" t="s">
        <v>321</v>
      </c>
      <c r="BM1054" s="174" t="s">
        <v>1253</v>
      </c>
    </row>
    <row r="1055" s="184" customFormat="true" ht="12.8" hidden="false" customHeight="false" outlineLevel="0" collapsed="false">
      <c r="B1055" s="185"/>
      <c r="D1055" s="178" t="s">
        <v>133</v>
      </c>
      <c r="F1055" s="187" t="s">
        <v>1254</v>
      </c>
      <c r="H1055" s="188" t="n">
        <v>0.138</v>
      </c>
      <c r="L1055" s="185"/>
      <c r="M1055" s="189"/>
      <c r="N1055" s="190"/>
      <c r="O1055" s="190"/>
      <c r="P1055" s="190"/>
      <c r="Q1055" s="190"/>
      <c r="R1055" s="190"/>
      <c r="S1055" s="190"/>
      <c r="T1055" s="191"/>
      <c r="AT1055" s="186" t="s">
        <v>133</v>
      </c>
      <c r="AU1055" s="186" t="s">
        <v>82</v>
      </c>
      <c r="AV1055" s="184" t="s">
        <v>82</v>
      </c>
      <c r="AW1055" s="184" t="s">
        <v>2</v>
      </c>
      <c r="AX1055" s="184" t="s">
        <v>80</v>
      </c>
      <c r="AY1055" s="186" t="s">
        <v>124</v>
      </c>
    </row>
    <row r="1056" s="22" customFormat="true" ht="21.75" hidden="false" customHeight="true" outlineLevel="0" collapsed="false">
      <c r="A1056" s="17"/>
      <c r="B1056" s="162"/>
      <c r="C1056" s="163" t="s">
        <v>1255</v>
      </c>
      <c r="D1056" s="163" t="s">
        <v>127</v>
      </c>
      <c r="E1056" s="164" t="s">
        <v>1256</v>
      </c>
      <c r="F1056" s="165" t="s">
        <v>1257</v>
      </c>
      <c r="G1056" s="166" t="s">
        <v>256</v>
      </c>
      <c r="H1056" s="167" t="n">
        <v>413.608</v>
      </c>
      <c r="I1056" s="168"/>
      <c r="J1056" s="168" t="n">
        <f aca="false">ROUND(I1056*H1056,2)</f>
        <v>0</v>
      </c>
      <c r="K1056" s="169"/>
      <c r="L1056" s="18"/>
      <c r="M1056" s="170"/>
      <c r="N1056" s="171" t="s">
        <v>37</v>
      </c>
      <c r="O1056" s="172" t="n">
        <v>0.115</v>
      </c>
      <c r="P1056" s="172" t="n">
        <f aca="false">O1056*H1056</f>
        <v>47.56492</v>
      </c>
      <c r="Q1056" s="172" t="n">
        <v>0</v>
      </c>
      <c r="R1056" s="172" t="n">
        <f aca="false">Q1056*H1056</f>
        <v>0</v>
      </c>
      <c r="S1056" s="172" t="n">
        <v>0</v>
      </c>
      <c r="T1056" s="173" t="n">
        <f aca="false">S1056*H1056</f>
        <v>0</v>
      </c>
      <c r="U1056" s="17"/>
      <c r="V1056" s="17"/>
      <c r="W1056" s="17"/>
      <c r="X1056" s="17"/>
      <c r="Y1056" s="17"/>
      <c r="Z1056" s="17"/>
      <c r="AA1056" s="17"/>
      <c r="AB1056" s="17"/>
      <c r="AC1056" s="17"/>
      <c r="AD1056" s="17"/>
      <c r="AE1056" s="17"/>
      <c r="AR1056" s="174" t="s">
        <v>321</v>
      </c>
      <c r="AT1056" s="174" t="s">
        <v>127</v>
      </c>
      <c r="AU1056" s="174" t="s">
        <v>82</v>
      </c>
      <c r="AY1056" s="3" t="s">
        <v>124</v>
      </c>
      <c r="BE1056" s="175" t="n">
        <f aca="false">IF(N1056="základní",J1056,0)</f>
        <v>0</v>
      </c>
      <c r="BF1056" s="175" t="n">
        <f aca="false">IF(N1056="snížená",J1056,0)</f>
        <v>0</v>
      </c>
      <c r="BG1056" s="175" t="n">
        <f aca="false">IF(N1056="zákl. přenesená",J1056,0)</f>
        <v>0</v>
      </c>
      <c r="BH1056" s="175" t="n">
        <f aca="false">IF(N1056="sníž. přenesená",J1056,0)</f>
        <v>0</v>
      </c>
      <c r="BI1056" s="175" t="n">
        <f aca="false">IF(N1056="nulová",J1056,0)</f>
        <v>0</v>
      </c>
      <c r="BJ1056" s="3" t="s">
        <v>80</v>
      </c>
      <c r="BK1056" s="175" t="n">
        <f aca="false">ROUND(I1056*H1056,2)</f>
        <v>0</v>
      </c>
      <c r="BL1056" s="3" t="s">
        <v>321</v>
      </c>
      <c r="BM1056" s="174" t="s">
        <v>1258</v>
      </c>
    </row>
    <row r="1057" s="176" customFormat="true" ht="12.8" hidden="false" customHeight="false" outlineLevel="0" collapsed="false">
      <c r="B1057" s="177"/>
      <c r="D1057" s="178" t="s">
        <v>133</v>
      </c>
      <c r="E1057" s="179"/>
      <c r="F1057" s="180" t="s">
        <v>1259</v>
      </c>
      <c r="H1057" s="179"/>
      <c r="L1057" s="177"/>
      <c r="M1057" s="181"/>
      <c r="N1057" s="182"/>
      <c r="O1057" s="182"/>
      <c r="P1057" s="182"/>
      <c r="Q1057" s="182"/>
      <c r="R1057" s="182"/>
      <c r="S1057" s="182"/>
      <c r="T1057" s="183"/>
      <c r="AT1057" s="179" t="s">
        <v>133</v>
      </c>
      <c r="AU1057" s="179" t="s">
        <v>82</v>
      </c>
      <c r="AV1057" s="176" t="s">
        <v>80</v>
      </c>
      <c r="AW1057" s="176" t="s">
        <v>29</v>
      </c>
      <c r="AX1057" s="176" t="s">
        <v>72</v>
      </c>
      <c r="AY1057" s="179" t="s">
        <v>124</v>
      </c>
    </row>
    <row r="1058" s="184" customFormat="true" ht="12.8" hidden="false" customHeight="false" outlineLevel="0" collapsed="false">
      <c r="B1058" s="185"/>
      <c r="D1058" s="178" t="s">
        <v>133</v>
      </c>
      <c r="E1058" s="186"/>
      <c r="F1058" s="187" t="s">
        <v>187</v>
      </c>
      <c r="H1058" s="188" t="n">
        <v>3.5</v>
      </c>
      <c r="L1058" s="185"/>
      <c r="M1058" s="189"/>
      <c r="N1058" s="190"/>
      <c r="O1058" s="190"/>
      <c r="P1058" s="190"/>
      <c r="Q1058" s="190"/>
      <c r="R1058" s="190"/>
      <c r="S1058" s="190"/>
      <c r="T1058" s="191"/>
      <c r="AT1058" s="186" t="s">
        <v>133</v>
      </c>
      <c r="AU1058" s="186" t="s">
        <v>82</v>
      </c>
      <c r="AV1058" s="184" t="s">
        <v>82</v>
      </c>
      <c r="AW1058" s="184" t="s">
        <v>29</v>
      </c>
      <c r="AX1058" s="184" t="s">
        <v>72</v>
      </c>
      <c r="AY1058" s="186" t="s">
        <v>124</v>
      </c>
    </row>
    <row r="1059" s="176" customFormat="true" ht="12.8" hidden="false" customHeight="false" outlineLevel="0" collapsed="false">
      <c r="B1059" s="177"/>
      <c r="D1059" s="178" t="s">
        <v>133</v>
      </c>
      <c r="E1059" s="179"/>
      <c r="F1059" s="180" t="s">
        <v>1246</v>
      </c>
      <c r="H1059" s="179"/>
      <c r="L1059" s="177"/>
      <c r="M1059" s="181"/>
      <c r="N1059" s="182"/>
      <c r="O1059" s="182"/>
      <c r="P1059" s="182"/>
      <c r="Q1059" s="182"/>
      <c r="R1059" s="182"/>
      <c r="S1059" s="182"/>
      <c r="T1059" s="183"/>
      <c r="AT1059" s="179" t="s">
        <v>133</v>
      </c>
      <c r="AU1059" s="179" t="s">
        <v>82</v>
      </c>
      <c r="AV1059" s="176" t="s">
        <v>80</v>
      </c>
      <c r="AW1059" s="176" t="s">
        <v>29</v>
      </c>
      <c r="AX1059" s="176" t="s">
        <v>72</v>
      </c>
      <c r="AY1059" s="179" t="s">
        <v>124</v>
      </c>
    </row>
    <row r="1060" s="184" customFormat="true" ht="12.8" hidden="false" customHeight="false" outlineLevel="0" collapsed="false">
      <c r="B1060" s="185"/>
      <c r="D1060" s="178" t="s">
        <v>133</v>
      </c>
      <c r="E1060" s="186"/>
      <c r="F1060" s="187" t="s">
        <v>1260</v>
      </c>
      <c r="H1060" s="188" t="n">
        <v>0.773</v>
      </c>
      <c r="L1060" s="185"/>
      <c r="M1060" s="189"/>
      <c r="N1060" s="190"/>
      <c r="O1060" s="190"/>
      <c r="P1060" s="190"/>
      <c r="Q1060" s="190"/>
      <c r="R1060" s="190"/>
      <c r="S1060" s="190"/>
      <c r="T1060" s="191"/>
      <c r="AT1060" s="186" t="s">
        <v>133</v>
      </c>
      <c r="AU1060" s="186" t="s">
        <v>82</v>
      </c>
      <c r="AV1060" s="184" t="s">
        <v>82</v>
      </c>
      <c r="AW1060" s="184" t="s">
        <v>29</v>
      </c>
      <c r="AX1060" s="184" t="s">
        <v>72</v>
      </c>
      <c r="AY1060" s="186" t="s">
        <v>124</v>
      </c>
    </row>
    <row r="1061" s="184" customFormat="true" ht="12.8" hidden="false" customHeight="false" outlineLevel="0" collapsed="false">
      <c r="B1061" s="185"/>
      <c r="D1061" s="178" t="s">
        <v>133</v>
      </c>
      <c r="E1061" s="186"/>
      <c r="F1061" s="187" t="s">
        <v>190</v>
      </c>
      <c r="H1061" s="188" t="n">
        <v>25.11</v>
      </c>
      <c r="L1061" s="185"/>
      <c r="M1061" s="189"/>
      <c r="N1061" s="190"/>
      <c r="O1061" s="190"/>
      <c r="P1061" s="190"/>
      <c r="Q1061" s="190"/>
      <c r="R1061" s="190"/>
      <c r="S1061" s="190"/>
      <c r="T1061" s="191"/>
      <c r="AT1061" s="186" t="s">
        <v>133</v>
      </c>
      <c r="AU1061" s="186" t="s">
        <v>82</v>
      </c>
      <c r="AV1061" s="184" t="s">
        <v>82</v>
      </c>
      <c r="AW1061" s="184" t="s">
        <v>29</v>
      </c>
      <c r="AX1061" s="184" t="s">
        <v>72</v>
      </c>
      <c r="AY1061" s="186" t="s">
        <v>124</v>
      </c>
    </row>
    <row r="1062" s="176" customFormat="true" ht="12.8" hidden="false" customHeight="false" outlineLevel="0" collapsed="false">
      <c r="B1062" s="177"/>
      <c r="D1062" s="178" t="s">
        <v>133</v>
      </c>
      <c r="E1062" s="179"/>
      <c r="F1062" s="180" t="s">
        <v>1248</v>
      </c>
      <c r="H1062" s="179"/>
      <c r="L1062" s="177"/>
      <c r="M1062" s="181"/>
      <c r="N1062" s="182"/>
      <c r="O1062" s="182"/>
      <c r="P1062" s="182"/>
      <c r="Q1062" s="182"/>
      <c r="R1062" s="182"/>
      <c r="S1062" s="182"/>
      <c r="T1062" s="183"/>
      <c r="AT1062" s="179" t="s">
        <v>133</v>
      </c>
      <c r="AU1062" s="179" t="s">
        <v>82</v>
      </c>
      <c r="AV1062" s="176" t="s">
        <v>80</v>
      </c>
      <c r="AW1062" s="176" t="s">
        <v>29</v>
      </c>
      <c r="AX1062" s="176" t="s">
        <v>72</v>
      </c>
      <c r="AY1062" s="179" t="s">
        <v>124</v>
      </c>
    </row>
    <row r="1063" s="184" customFormat="true" ht="12.8" hidden="false" customHeight="false" outlineLevel="0" collapsed="false">
      <c r="B1063" s="185"/>
      <c r="D1063" s="178" t="s">
        <v>133</v>
      </c>
      <c r="E1063" s="186"/>
      <c r="F1063" s="187" t="s">
        <v>1249</v>
      </c>
      <c r="H1063" s="188" t="n">
        <v>12.06</v>
      </c>
      <c r="L1063" s="185"/>
      <c r="M1063" s="189"/>
      <c r="N1063" s="190"/>
      <c r="O1063" s="190"/>
      <c r="P1063" s="190"/>
      <c r="Q1063" s="190"/>
      <c r="R1063" s="190"/>
      <c r="S1063" s="190"/>
      <c r="T1063" s="191"/>
      <c r="AT1063" s="186" t="s">
        <v>133</v>
      </c>
      <c r="AU1063" s="186" t="s">
        <v>82</v>
      </c>
      <c r="AV1063" s="184" t="s">
        <v>82</v>
      </c>
      <c r="AW1063" s="184" t="s">
        <v>29</v>
      </c>
      <c r="AX1063" s="184" t="s">
        <v>72</v>
      </c>
      <c r="AY1063" s="186" t="s">
        <v>124</v>
      </c>
    </row>
    <row r="1064" s="184" customFormat="true" ht="12.8" hidden="false" customHeight="false" outlineLevel="0" collapsed="false">
      <c r="B1064" s="185"/>
      <c r="D1064" s="178" t="s">
        <v>133</v>
      </c>
      <c r="E1064" s="186"/>
      <c r="F1064" s="187" t="s">
        <v>192</v>
      </c>
      <c r="H1064" s="188" t="n">
        <v>328.55</v>
      </c>
      <c r="L1064" s="185"/>
      <c r="M1064" s="189"/>
      <c r="N1064" s="190"/>
      <c r="O1064" s="190"/>
      <c r="P1064" s="190"/>
      <c r="Q1064" s="190"/>
      <c r="R1064" s="190"/>
      <c r="S1064" s="190"/>
      <c r="T1064" s="191"/>
      <c r="AT1064" s="186" t="s">
        <v>133</v>
      </c>
      <c r="AU1064" s="186" t="s">
        <v>82</v>
      </c>
      <c r="AV1064" s="184" t="s">
        <v>82</v>
      </c>
      <c r="AW1064" s="184" t="s">
        <v>29</v>
      </c>
      <c r="AX1064" s="184" t="s">
        <v>72</v>
      </c>
      <c r="AY1064" s="186" t="s">
        <v>124</v>
      </c>
    </row>
    <row r="1065" s="176" customFormat="true" ht="12.8" hidden="false" customHeight="false" outlineLevel="0" collapsed="false">
      <c r="B1065" s="177"/>
      <c r="D1065" s="178" t="s">
        <v>133</v>
      </c>
      <c r="E1065" s="179"/>
      <c r="F1065" s="180" t="s">
        <v>1250</v>
      </c>
      <c r="H1065" s="179"/>
      <c r="L1065" s="177"/>
      <c r="M1065" s="181"/>
      <c r="N1065" s="182"/>
      <c r="O1065" s="182"/>
      <c r="P1065" s="182"/>
      <c r="Q1065" s="182"/>
      <c r="R1065" s="182"/>
      <c r="S1065" s="182"/>
      <c r="T1065" s="183"/>
      <c r="AT1065" s="179" t="s">
        <v>133</v>
      </c>
      <c r="AU1065" s="179" t="s">
        <v>82</v>
      </c>
      <c r="AV1065" s="176" t="s">
        <v>80</v>
      </c>
      <c r="AW1065" s="176" t="s">
        <v>29</v>
      </c>
      <c r="AX1065" s="176" t="s">
        <v>72</v>
      </c>
      <c r="AY1065" s="179" t="s">
        <v>124</v>
      </c>
    </row>
    <row r="1066" s="184" customFormat="true" ht="12.8" hidden="false" customHeight="false" outlineLevel="0" collapsed="false">
      <c r="B1066" s="185"/>
      <c r="D1066" s="178" t="s">
        <v>133</v>
      </c>
      <c r="E1066" s="186"/>
      <c r="F1066" s="187" t="s">
        <v>1261</v>
      </c>
      <c r="H1066" s="188" t="n">
        <v>37.64</v>
      </c>
      <c r="L1066" s="185"/>
      <c r="M1066" s="189"/>
      <c r="N1066" s="190"/>
      <c r="O1066" s="190"/>
      <c r="P1066" s="190"/>
      <c r="Q1066" s="190"/>
      <c r="R1066" s="190"/>
      <c r="S1066" s="190"/>
      <c r="T1066" s="191"/>
      <c r="AT1066" s="186" t="s">
        <v>133</v>
      </c>
      <c r="AU1066" s="186" t="s">
        <v>82</v>
      </c>
      <c r="AV1066" s="184" t="s">
        <v>82</v>
      </c>
      <c r="AW1066" s="184" t="s">
        <v>29</v>
      </c>
      <c r="AX1066" s="184" t="s">
        <v>72</v>
      </c>
      <c r="AY1066" s="186" t="s">
        <v>124</v>
      </c>
    </row>
    <row r="1067" s="184" customFormat="true" ht="12.8" hidden="false" customHeight="false" outlineLevel="0" collapsed="false">
      <c r="B1067" s="185"/>
      <c r="D1067" s="178" t="s">
        <v>133</v>
      </c>
      <c r="E1067" s="186"/>
      <c r="F1067" s="187" t="s">
        <v>1262</v>
      </c>
      <c r="H1067" s="188" t="n">
        <v>5.975</v>
      </c>
      <c r="L1067" s="185"/>
      <c r="M1067" s="189"/>
      <c r="N1067" s="190"/>
      <c r="O1067" s="190"/>
      <c r="P1067" s="190"/>
      <c r="Q1067" s="190"/>
      <c r="R1067" s="190"/>
      <c r="S1067" s="190"/>
      <c r="T1067" s="191"/>
      <c r="AT1067" s="186" t="s">
        <v>133</v>
      </c>
      <c r="AU1067" s="186" t="s">
        <v>82</v>
      </c>
      <c r="AV1067" s="184" t="s">
        <v>82</v>
      </c>
      <c r="AW1067" s="184" t="s">
        <v>29</v>
      </c>
      <c r="AX1067" s="184" t="s">
        <v>72</v>
      </c>
      <c r="AY1067" s="186" t="s">
        <v>124</v>
      </c>
    </row>
    <row r="1068" s="197" customFormat="true" ht="12.8" hidden="false" customHeight="false" outlineLevel="0" collapsed="false">
      <c r="B1068" s="198"/>
      <c r="D1068" s="178" t="s">
        <v>133</v>
      </c>
      <c r="E1068" s="199"/>
      <c r="F1068" s="200" t="s">
        <v>234</v>
      </c>
      <c r="H1068" s="201" t="n">
        <v>413.608</v>
      </c>
      <c r="L1068" s="198"/>
      <c r="M1068" s="202"/>
      <c r="N1068" s="203"/>
      <c r="O1068" s="203"/>
      <c r="P1068" s="203"/>
      <c r="Q1068" s="203"/>
      <c r="R1068" s="203"/>
      <c r="S1068" s="203"/>
      <c r="T1068" s="204"/>
      <c r="AT1068" s="199" t="s">
        <v>133</v>
      </c>
      <c r="AU1068" s="199" t="s">
        <v>82</v>
      </c>
      <c r="AV1068" s="197" t="s">
        <v>131</v>
      </c>
      <c r="AW1068" s="197" t="s">
        <v>29</v>
      </c>
      <c r="AX1068" s="197" t="s">
        <v>80</v>
      </c>
      <c r="AY1068" s="199" t="s">
        <v>124</v>
      </c>
    </row>
    <row r="1069" s="22" customFormat="true" ht="44.25" hidden="false" customHeight="true" outlineLevel="0" collapsed="false">
      <c r="A1069" s="17"/>
      <c r="B1069" s="162"/>
      <c r="C1069" s="205" t="s">
        <v>1263</v>
      </c>
      <c r="D1069" s="205" t="s">
        <v>272</v>
      </c>
      <c r="E1069" s="206" t="s">
        <v>1264</v>
      </c>
      <c r="F1069" s="207" t="s">
        <v>1265</v>
      </c>
      <c r="G1069" s="208" t="s">
        <v>256</v>
      </c>
      <c r="H1069" s="209" t="n">
        <v>475.649</v>
      </c>
      <c r="I1069" s="210"/>
      <c r="J1069" s="210" t="n">
        <f aca="false">ROUND(I1069*H1069,2)</f>
        <v>0</v>
      </c>
      <c r="K1069" s="211"/>
      <c r="L1069" s="212"/>
      <c r="M1069" s="213"/>
      <c r="N1069" s="214" t="s">
        <v>37</v>
      </c>
      <c r="O1069" s="172" t="n">
        <v>0</v>
      </c>
      <c r="P1069" s="172" t="n">
        <f aca="false">O1069*H1069</f>
        <v>0</v>
      </c>
      <c r="Q1069" s="172" t="n">
        <v>0.004</v>
      </c>
      <c r="R1069" s="172" t="n">
        <f aca="false">Q1069*H1069</f>
        <v>1.902596</v>
      </c>
      <c r="S1069" s="172" t="n">
        <v>0</v>
      </c>
      <c r="T1069" s="173" t="n">
        <f aca="false">S1069*H1069</f>
        <v>0</v>
      </c>
      <c r="U1069" s="17"/>
      <c r="V1069" s="17"/>
      <c r="W1069" s="17"/>
      <c r="X1069" s="17"/>
      <c r="Y1069" s="17"/>
      <c r="Z1069" s="17"/>
      <c r="AA1069" s="17"/>
      <c r="AB1069" s="17"/>
      <c r="AC1069" s="17"/>
      <c r="AD1069" s="17"/>
      <c r="AE1069" s="17"/>
      <c r="AR1069" s="174" t="s">
        <v>471</v>
      </c>
      <c r="AT1069" s="174" t="s">
        <v>272</v>
      </c>
      <c r="AU1069" s="174" t="s">
        <v>82</v>
      </c>
      <c r="AY1069" s="3" t="s">
        <v>124</v>
      </c>
      <c r="BE1069" s="175" t="n">
        <f aca="false">IF(N1069="základní",J1069,0)</f>
        <v>0</v>
      </c>
      <c r="BF1069" s="175" t="n">
        <f aca="false">IF(N1069="snížená",J1069,0)</f>
        <v>0</v>
      </c>
      <c r="BG1069" s="175" t="n">
        <f aca="false">IF(N1069="zákl. přenesená",J1069,0)</f>
        <v>0</v>
      </c>
      <c r="BH1069" s="175" t="n">
        <f aca="false">IF(N1069="sníž. přenesená",J1069,0)</f>
        <v>0</v>
      </c>
      <c r="BI1069" s="175" t="n">
        <f aca="false">IF(N1069="nulová",J1069,0)</f>
        <v>0</v>
      </c>
      <c r="BJ1069" s="3" t="s">
        <v>80</v>
      </c>
      <c r="BK1069" s="175" t="n">
        <f aca="false">ROUND(I1069*H1069,2)</f>
        <v>0</v>
      </c>
      <c r="BL1069" s="3" t="s">
        <v>321</v>
      </c>
      <c r="BM1069" s="174" t="s">
        <v>1266</v>
      </c>
    </row>
    <row r="1070" s="184" customFormat="true" ht="12.8" hidden="false" customHeight="false" outlineLevel="0" collapsed="false">
      <c r="B1070" s="185"/>
      <c r="D1070" s="178" t="s">
        <v>133</v>
      </c>
      <c r="F1070" s="187" t="s">
        <v>1267</v>
      </c>
      <c r="H1070" s="188" t="n">
        <v>475.649</v>
      </c>
      <c r="L1070" s="185"/>
      <c r="M1070" s="189"/>
      <c r="N1070" s="190"/>
      <c r="O1070" s="190"/>
      <c r="P1070" s="190"/>
      <c r="Q1070" s="190"/>
      <c r="R1070" s="190"/>
      <c r="S1070" s="190"/>
      <c r="T1070" s="191"/>
      <c r="AT1070" s="186" t="s">
        <v>133</v>
      </c>
      <c r="AU1070" s="186" t="s">
        <v>82</v>
      </c>
      <c r="AV1070" s="184" t="s">
        <v>82</v>
      </c>
      <c r="AW1070" s="184" t="s">
        <v>2</v>
      </c>
      <c r="AX1070" s="184" t="s">
        <v>80</v>
      </c>
      <c r="AY1070" s="186" t="s">
        <v>124</v>
      </c>
    </row>
    <row r="1071" s="22" customFormat="true" ht="21.75" hidden="false" customHeight="true" outlineLevel="0" collapsed="false">
      <c r="A1071" s="17"/>
      <c r="B1071" s="162"/>
      <c r="C1071" s="163" t="s">
        <v>1268</v>
      </c>
      <c r="D1071" s="163" t="s">
        <v>127</v>
      </c>
      <c r="E1071" s="164" t="s">
        <v>1269</v>
      </c>
      <c r="F1071" s="165" t="s">
        <v>1270</v>
      </c>
      <c r="G1071" s="166" t="s">
        <v>256</v>
      </c>
      <c r="H1071" s="167" t="n">
        <v>941.268</v>
      </c>
      <c r="I1071" s="168"/>
      <c r="J1071" s="168" t="n">
        <f aca="false">ROUND(I1071*H1071,2)</f>
        <v>0</v>
      </c>
      <c r="K1071" s="169"/>
      <c r="L1071" s="18"/>
      <c r="M1071" s="170"/>
      <c r="N1071" s="171" t="s">
        <v>37</v>
      </c>
      <c r="O1071" s="172" t="n">
        <v>0.179</v>
      </c>
      <c r="P1071" s="172" t="n">
        <f aca="false">O1071*H1071</f>
        <v>168.486972</v>
      </c>
      <c r="Q1071" s="172" t="n">
        <v>0.00088</v>
      </c>
      <c r="R1071" s="172" t="n">
        <f aca="false">Q1071*H1071</f>
        <v>0.82831584</v>
      </c>
      <c r="S1071" s="172" t="n">
        <v>0</v>
      </c>
      <c r="T1071" s="173" t="n">
        <f aca="false">S1071*H1071</f>
        <v>0</v>
      </c>
      <c r="U1071" s="17"/>
      <c r="V1071" s="17"/>
      <c r="W1071" s="17"/>
      <c r="X1071" s="17"/>
      <c r="Y1071" s="17"/>
      <c r="Z1071" s="17"/>
      <c r="AA1071" s="17"/>
      <c r="AB1071" s="17"/>
      <c r="AC1071" s="17"/>
      <c r="AD1071" s="17"/>
      <c r="AE1071" s="17"/>
      <c r="AR1071" s="174" t="s">
        <v>321</v>
      </c>
      <c r="AT1071" s="174" t="s">
        <v>127</v>
      </c>
      <c r="AU1071" s="174" t="s">
        <v>82</v>
      </c>
      <c r="AY1071" s="3" t="s">
        <v>124</v>
      </c>
      <c r="BE1071" s="175" t="n">
        <f aca="false">IF(N1071="základní",J1071,0)</f>
        <v>0</v>
      </c>
      <c r="BF1071" s="175" t="n">
        <f aca="false">IF(N1071="snížená",J1071,0)</f>
        <v>0</v>
      </c>
      <c r="BG1071" s="175" t="n">
        <f aca="false">IF(N1071="zákl. přenesená",J1071,0)</f>
        <v>0</v>
      </c>
      <c r="BH1071" s="175" t="n">
        <f aca="false">IF(N1071="sníž. přenesená",J1071,0)</f>
        <v>0</v>
      </c>
      <c r="BI1071" s="175" t="n">
        <f aca="false">IF(N1071="nulová",J1071,0)</f>
        <v>0</v>
      </c>
      <c r="BJ1071" s="3" t="s">
        <v>80</v>
      </c>
      <c r="BK1071" s="175" t="n">
        <f aca="false">ROUND(I1071*H1071,2)</f>
        <v>0</v>
      </c>
      <c r="BL1071" s="3" t="s">
        <v>321</v>
      </c>
      <c r="BM1071" s="174" t="s">
        <v>1271</v>
      </c>
    </row>
    <row r="1072" s="176" customFormat="true" ht="12.8" hidden="false" customHeight="false" outlineLevel="0" collapsed="false">
      <c r="B1072" s="177"/>
      <c r="D1072" s="178" t="s">
        <v>133</v>
      </c>
      <c r="E1072" s="179"/>
      <c r="F1072" s="180" t="s">
        <v>1272</v>
      </c>
      <c r="H1072" s="179"/>
      <c r="L1072" s="177"/>
      <c r="M1072" s="181"/>
      <c r="N1072" s="182"/>
      <c r="O1072" s="182"/>
      <c r="P1072" s="182"/>
      <c r="Q1072" s="182"/>
      <c r="R1072" s="182"/>
      <c r="S1072" s="182"/>
      <c r="T1072" s="183"/>
      <c r="AT1072" s="179" t="s">
        <v>133</v>
      </c>
      <c r="AU1072" s="179" t="s">
        <v>82</v>
      </c>
      <c r="AV1072" s="176" t="s">
        <v>80</v>
      </c>
      <c r="AW1072" s="176" t="s">
        <v>29</v>
      </c>
      <c r="AX1072" s="176" t="s">
        <v>72</v>
      </c>
      <c r="AY1072" s="179" t="s">
        <v>124</v>
      </c>
    </row>
    <row r="1073" s="184" customFormat="true" ht="12.8" hidden="false" customHeight="false" outlineLevel="0" collapsed="false">
      <c r="B1073" s="185"/>
      <c r="D1073" s="178" t="s">
        <v>133</v>
      </c>
      <c r="E1073" s="186"/>
      <c r="F1073" s="187" t="s">
        <v>187</v>
      </c>
      <c r="H1073" s="188" t="n">
        <v>3.5</v>
      </c>
      <c r="L1073" s="185"/>
      <c r="M1073" s="189"/>
      <c r="N1073" s="190"/>
      <c r="O1073" s="190"/>
      <c r="P1073" s="190"/>
      <c r="Q1073" s="190"/>
      <c r="R1073" s="190"/>
      <c r="S1073" s="190"/>
      <c r="T1073" s="191"/>
      <c r="AT1073" s="186" t="s">
        <v>133</v>
      </c>
      <c r="AU1073" s="186" t="s">
        <v>82</v>
      </c>
      <c r="AV1073" s="184" t="s">
        <v>82</v>
      </c>
      <c r="AW1073" s="184" t="s">
        <v>29</v>
      </c>
      <c r="AX1073" s="184" t="s">
        <v>72</v>
      </c>
      <c r="AY1073" s="186" t="s">
        <v>124</v>
      </c>
    </row>
    <row r="1074" s="176" customFormat="true" ht="12.8" hidden="false" customHeight="false" outlineLevel="0" collapsed="false">
      <c r="B1074" s="177"/>
      <c r="D1074" s="178" t="s">
        <v>133</v>
      </c>
      <c r="E1074" s="179"/>
      <c r="F1074" s="180" t="s">
        <v>1246</v>
      </c>
      <c r="H1074" s="179"/>
      <c r="L1074" s="177"/>
      <c r="M1074" s="181"/>
      <c r="N1074" s="182"/>
      <c r="O1074" s="182"/>
      <c r="P1074" s="182"/>
      <c r="Q1074" s="182"/>
      <c r="R1074" s="182"/>
      <c r="S1074" s="182"/>
      <c r="T1074" s="183"/>
      <c r="AT1074" s="179" t="s">
        <v>133</v>
      </c>
      <c r="AU1074" s="179" t="s">
        <v>82</v>
      </c>
      <c r="AV1074" s="176" t="s">
        <v>80</v>
      </c>
      <c r="AW1074" s="176" t="s">
        <v>29</v>
      </c>
      <c r="AX1074" s="176" t="s">
        <v>72</v>
      </c>
      <c r="AY1074" s="179" t="s">
        <v>124</v>
      </c>
    </row>
    <row r="1075" s="184" customFormat="true" ht="12.8" hidden="false" customHeight="false" outlineLevel="0" collapsed="false">
      <c r="B1075" s="185"/>
      <c r="D1075" s="178" t="s">
        <v>133</v>
      </c>
      <c r="E1075" s="186"/>
      <c r="F1075" s="187" t="s">
        <v>1247</v>
      </c>
      <c r="H1075" s="188" t="n">
        <v>1.803</v>
      </c>
      <c r="L1075" s="185"/>
      <c r="M1075" s="189"/>
      <c r="N1075" s="190"/>
      <c r="O1075" s="190"/>
      <c r="P1075" s="190"/>
      <c r="Q1075" s="190"/>
      <c r="R1075" s="190"/>
      <c r="S1075" s="190"/>
      <c r="T1075" s="191"/>
      <c r="AT1075" s="186" t="s">
        <v>133</v>
      </c>
      <c r="AU1075" s="186" t="s">
        <v>82</v>
      </c>
      <c r="AV1075" s="184" t="s">
        <v>82</v>
      </c>
      <c r="AW1075" s="184" t="s">
        <v>29</v>
      </c>
      <c r="AX1075" s="184" t="s">
        <v>72</v>
      </c>
      <c r="AY1075" s="186" t="s">
        <v>124</v>
      </c>
    </row>
    <row r="1076" s="184" customFormat="true" ht="12.8" hidden="false" customHeight="false" outlineLevel="0" collapsed="false">
      <c r="B1076" s="185"/>
      <c r="D1076" s="178" t="s">
        <v>133</v>
      </c>
      <c r="E1076" s="186"/>
      <c r="F1076" s="187" t="s">
        <v>190</v>
      </c>
      <c r="H1076" s="188" t="n">
        <v>25.11</v>
      </c>
      <c r="L1076" s="185"/>
      <c r="M1076" s="189"/>
      <c r="N1076" s="190"/>
      <c r="O1076" s="190"/>
      <c r="P1076" s="190"/>
      <c r="Q1076" s="190"/>
      <c r="R1076" s="190"/>
      <c r="S1076" s="190"/>
      <c r="T1076" s="191"/>
      <c r="AT1076" s="186" t="s">
        <v>133</v>
      </c>
      <c r="AU1076" s="186" t="s">
        <v>82</v>
      </c>
      <c r="AV1076" s="184" t="s">
        <v>82</v>
      </c>
      <c r="AW1076" s="184" t="s">
        <v>29</v>
      </c>
      <c r="AX1076" s="184" t="s">
        <v>72</v>
      </c>
      <c r="AY1076" s="186" t="s">
        <v>124</v>
      </c>
    </row>
    <row r="1077" s="176" customFormat="true" ht="12.8" hidden="false" customHeight="false" outlineLevel="0" collapsed="false">
      <c r="B1077" s="177"/>
      <c r="D1077" s="178" t="s">
        <v>133</v>
      </c>
      <c r="E1077" s="179"/>
      <c r="F1077" s="180" t="s">
        <v>1248</v>
      </c>
      <c r="H1077" s="179"/>
      <c r="L1077" s="177"/>
      <c r="M1077" s="181"/>
      <c r="N1077" s="182"/>
      <c r="O1077" s="182"/>
      <c r="P1077" s="182"/>
      <c r="Q1077" s="182"/>
      <c r="R1077" s="182"/>
      <c r="S1077" s="182"/>
      <c r="T1077" s="183"/>
      <c r="AT1077" s="179" t="s">
        <v>133</v>
      </c>
      <c r="AU1077" s="179" t="s">
        <v>82</v>
      </c>
      <c r="AV1077" s="176" t="s">
        <v>80</v>
      </c>
      <c r="AW1077" s="176" t="s">
        <v>29</v>
      </c>
      <c r="AX1077" s="176" t="s">
        <v>72</v>
      </c>
      <c r="AY1077" s="179" t="s">
        <v>124</v>
      </c>
    </row>
    <row r="1078" s="184" customFormat="true" ht="12.8" hidden="false" customHeight="false" outlineLevel="0" collapsed="false">
      <c r="B1078" s="185"/>
      <c r="D1078" s="178" t="s">
        <v>133</v>
      </c>
      <c r="E1078" s="186"/>
      <c r="F1078" s="187" t="s">
        <v>1249</v>
      </c>
      <c r="H1078" s="188" t="n">
        <v>12.06</v>
      </c>
      <c r="L1078" s="185"/>
      <c r="M1078" s="189"/>
      <c r="N1078" s="190"/>
      <c r="O1078" s="190"/>
      <c r="P1078" s="190"/>
      <c r="Q1078" s="190"/>
      <c r="R1078" s="190"/>
      <c r="S1078" s="190"/>
      <c r="T1078" s="191"/>
      <c r="AT1078" s="186" t="s">
        <v>133</v>
      </c>
      <c r="AU1078" s="186" t="s">
        <v>82</v>
      </c>
      <c r="AV1078" s="184" t="s">
        <v>82</v>
      </c>
      <c r="AW1078" s="184" t="s">
        <v>29</v>
      </c>
      <c r="AX1078" s="184" t="s">
        <v>72</v>
      </c>
      <c r="AY1078" s="186" t="s">
        <v>124</v>
      </c>
    </row>
    <row r="1079" s="184" customFormat="true" ht="12.8" hidden="false" customHeight="false" outlineLevel="0" collapsed="false">
      <c r="B1079" s="185"/>
      <c r="D1079" s="178" t="s">
        <v>133</v>
      </c>
      <c r="E1079" s="186"/>
      <c r="F1079" s="187" t="s">
        <v>192</v>
      </c>
      <c r="H1079" s="188" t="n">
        <v>328.55</v>
      </c>
      <c r="L1079" s="185"/>
      <c r="M1079" s="189"/>
      <c r="N1079" s="190"/>
      <c r="O1079" s="190"/>
      <c r="P1079" s="190"/>
      <c r="Q1079" s="190"/>
      <c r="R1079" s="190"/>
      <c r="S1079" s="190"/>
      <c r="T1079" s="191"/>
      <c r="AT1079" s="186" t="s">
        <v>133</v>
      </c>
      <c r="AU1079" s="186" t="s">
        <v>82</v>
      </c>
      <c r="AV1079" s="184" t="s">
        <v>82</v>
      </c>
      <c r="AW1079" s="184" t="s">
        <v>29</v>
      </c>
      <c r="AX1079" s="184" t="s">
        <v>72</v>
      </c>
      <c r="AY1079" s="186" t="s">
        <v>124</v>
      </c>
    </row>
    <row r="1080" s="176" customFormat="true" ht="12.8" hidden="false" customHeight="false" outlineLevel="0" collapsed="false">
      <c r="B1080" s="177"/>
      <c r="D1080" s="178" t="s">
        <v>133</v>
      </c>
      <c r="E1080" s="179"/>
      <c r="F1080" s="180" t="s">
        <v>1250</v>
      </c>
      <c r="H1080" s="179"/>
      <c r="L1080" s="177"/>
      <c r="M1080" s="181"/>
      <c r="N1080" s="182"/>
      <c r="O1080" s="182"/>
      <c r="P1080" s="182"/>
      <c r="Q1080" s="182"/>
      <c r="R1080" s="182"/>
      <c r="S1080" s="182"/>
      <c r="T1080" s="183"/>
      <c r="AT1080" s="179" t="s">
        <v>133</v>
      </c>
      <c r="AU1080" s="179" t="s">
        <v>82</v>
      </c>
      <c r="AV1080" s="176" t="s">
        <v>80</v>
      </c>
      <c r="AW1080" s="176" t="s">
        <v>29</v>
      </c>
      <c r="AX1080" s="176" t="s">
        <v>72</v>
      </c>
      <c r="AY1080" s="179" t="s">
        <v>124</v>
      </c>
    </row>
    <row r="1081" s="184" customFormat="true" ht="12.8" hidden="false" customHeight="false" outlineLevel="0" collapsed="false">
      <c r="B1081" s="185"/>
      <c r="D1081" s="178" t="s">
        <v>133</v>
      </c>
      <c r="E1081" s="186"/>
      <c r="F1081" s="187" t="s">
        <v>1273</v>
      </c>
      <c r="H1081" s="188" t="n">
        <v>93.229</v>
      </c>
      <c r="L1081" s="185"/>
      <c r="M1081" s="189"/>
      <c r="N1081" s="190"/>
      <c r="O1081" s="190"/>
      <c r="P1081" s="190"/>
      <c r="Q1081" s="190"/>
      <c r="R1081" s="190"/>
      <c r="S1081" s="190"/>
      <c r="T1081" s="191"/>
      <c r="AT1081" s="186" t="s">
        <v>133</v>
      </c>
      <c r="AU1081" s="186" t="s">
        <v>82</v>
      </c>
      <c r="AV1081" s="184" t="s">
        <v>82</v>
      </c>
      <c r="AW1081" s="184" t="s">
        <v>29</v>
      </c>
      <c r="AX1081" s="184" t="s">
        <v>72</v>
      </c>
      <c r="AY1081" s="186" t="s">
        <v>124</v>
      </c>
    </row>
    <row r="1082" s="215" customFormat="true" ht="12.8" hidden="false" customHeight="false" outlineLevel="0" collapsed="false">
      <c r="B1082" s="216"/>
      <c r="D1082" s="178" t="s">
        <v>133</v>
      </c>
      <c r="E1082" s="217"/>
      <c r="F1082" s="218" t="s">
        <v>392</v>
      </c>
      <c r="H1082" s="219" t="n">
        <v>464.252</v>
      </c>
      <c r="L1082" s="216"/>
      <c r="M1082" s="220"/>
      <c r="N1082" s="221"/>
      <c r="O1082" s="221"/>
      <c r="P1082" s="221"/>
      <c r="Q1082" s="221"/>
      <c r="R1082" s="221"/>
      <c r="S1082" s="221"/>
      <c r="T1082" s="222"/>
      <c r="AT1082" s="217" t="s">
        <v>133</v>
      </c>
      <c r="AU1082" s="217" t="s">
        <v>82</v>
      </c>
      <c r="AV1082" s="215" t="s">
        <v>142</v>
      </c>
      <c r="AW1082" s="215" t="s">
        <v>29</v>
      </c>
      <c r="AX1082" s="215" t="s">
        <v>72</v>
      </c>
      <c r="AY1082" s="217" t="s">
        <v>124</v>
      </c>
    </row>
    <row r="1083" s="176" customFormat="true" ht="12.8" hidden="false" customHeight="false" outlineLevel="0" collapsed="false">
      <c r="B1083" s="177"/>
      <c r="D1083" s="178" t="s">
        <v>133</v>
      </c>
      <c r="E1083" s="179"/>
      <c r="F1083" s="180" t="s">
        <v>1259</v>
      </c>
      <c r="H1083" s="179"/>
      <c r="L1083" s="177"/>
      <c r="M1083" s="181"/>
      <c r="N1083" s="182"/>
      <c r="O1083" s="182"/>
      <c r="P1083" s="182"/>
      <c r="Q1083" s="182"/>
      <c r="R1083" s="182"/>
      <c r="S1083" s="182"/>
      <c r="T1083" s="183"/>
      <c r="AT1083" s="179" t="s">
        <v>133</v>
      </c>
      <c r="AU1083" s="179" t="s">
        <v>82</v>
      </c>
      <c r="AV1083" s="176" t="s">
        <v>80</v>
      </c>
      <c r="AW1083" s="176" t="s">
        <v>29</v>
      </c>
      <c r="AX1083" s="176" t="s">
        <v>72</v>
      </c>
      <c r="AY1083" s="179" t="s">
        <v>124</v>
      </c>
    </row>
    <row r="1084" s="184" customFormat="true" ht="12.8" hidden="false" customHeight="false" outlineLevel="0" collapsed="false">
      <c r="B1084" s="185"/>
      <c r="D1084" s="178" t="s">
        <v>133</v>
      </c>
      <c r="E1084" s="186"/>
      <c r="F1084" s="187" t="s">
        <v>187</v>
      </c>
      <c r="H1084" s="188" t="n">
        <v>3.5</v>
      </c>
      <c r="L1084" s="185"/>
      <c r="M1084" s="189"/>
      <c r="N1084" s="190"/>
      <c r="O1084" s="190"/>
      <c r="P1084" s="190"/>
      <c r="Q1084" s="190"/>
      <c r="R1084" s="190"/>
      <c r="S1084" s="190"/>
      <c r="T1084" s="191"/>
      <c r="AT1084" s="186" t="s">
        <v>133</v>
      </c>
      <c r="AU1084" s="186" t="s">
        <v>82</v>
      </c>
      <c r="AV1084" s="184" t="s">
        <v>82</v>
      </c>
      <c r="AW1084" s="184" t="s">
        <v>29</v>
      </c>
      <c r="AX1084" s="184" t="s">
        <v>72</v>
      </c>
      <c r="AY1084" s="186" t="s">
        <v>124</v>
      </c>
    </row>
    <row r="1085" s="176" customFormat="true" ht="12.8" hidden="false" customHeight="false" outlineLevel="0" collapsed="false">
      <c r="B1085" s="177"/>
      <c r="D1085" s="178" t="s">
        <v>133</v>
      </c>
      <c r="E1085" s="179"/>
      <c r="F1085" s="180" t="s">
        <v>1246</v>
      </c>
      <c r="H1085" s="179"/>
      <c r="L1085" s="177"/>
      <c r="M1085" s="181"/>
      <c r="N1085" s="182"/>
      <c r="O1085" s="182"/>
      <c r="P1085" s="182"/>
      <c r="Q1085" s="182"/>
      <c r="R1085" s="182"/>
      <c r="S1085" s="182"/>
      <c r="T1085" s="183"/>
      <c r="AT1085" s="179" t="s">
        <v>133</v>
      </c>
      <c r="AU1085" s="179" t="s">
        <v>82</v>
      </c>
      <c r="AV1085" s="176" t="s">
        <v>80</v>
      </c>
      <c r="AW1085" s="176" t="s">
        <v>29</v>
      </c>
      <c r="AX1085" s="176" t="s">
        <v>72</v>
      </c>
      <c r="AY1085" s="179" t="s">
        <v>124</v>
      </c>
    </row>
    <row r="1086" s="184" customFormat="true" ht="12.8" hidden="false" customHeight="false" outlineLevel="0" collapsed="false">
      <c r="B1086" s="185"/>
      <c r="D1086" s="178" t="s">
        <v>133</v>
      </c>
      <c r="E1086" s="186"/>
      <c r="F1086" s="187" t="s">
        <v>1260</v>
      </c>
      <c r="H1086" s="188" t="n">
        <v>0.773</v>
      </c>
      <c r="L1086" s="185"/>
      <c r="M1086" s="189"/>
      <c r="N1086" s="190"/>
      <c r="O1086" s="190"/>
      <c r="P1086" s="190"/>
      <c r="Q1086" s="190"/>
      <c r="R1086" s="190"/>
      <c r="S1086" s="190"/>
      <c r="T1086" s="191"/>
      <c r="AT1086" s="186" t="s">
        <v>133</v>
      </c>
      <c r="AU1086" s="186" t="s">
        <v>82</v>
      </c>
      <c r="AV1086" s="184" t="s">
        <v>82</v>
      </c>
      <c r="AW1086" s="184" t="s">
        <v>29</v>
      </c>
      <c r="AX1086" s="184" t="s">
        <v>72</v>
      </c>
      <c r="AY1086" s="186" t="s">
        <v>124</v>
      </c>
    </row>
    <row r="1087" s="184" customFormat="true" ht="12.8" hidden="false" customHeight="false" outlineLevel="0" collapsed="false">
      <c r="B1087" s="185"/>
      <c r="D1087" s="178" t="s">
        <v>133</v>
      </c>
      <c r="E1087" s="186"/>
      <c r="F1087" s="187" t="s">
        <v>190</v>
      </c>
      <c r="H1087" s="188" t="n">
        <v>25.11</v>
      </c>
      <c r="L1087" s="185"/>
      <c r="M1087" s="189"/>
      <c r="N1087" s="190"/>
      <c r="O1087" s="190"/>
      <c r="P1087" s="190"/>
      <c r="Q1087" s="190"/>
      <c r="R1087" s="190"/>
      <c r="S1087" s="190"/>
      <c r="T1087" s="191"/>
      <c r="AT1087" s="186" t="s">
        <v>133</v>
      </c>
      <c r="AU1087" s="186" t="s">
        <v>82</v>
      </c>
      <c r="AV1087" s="184" t="s">
        <v>82</v>
      </c>
      <c r="AW1087" s="184" t="s">
        <v>29</v>
      </c>
      <c r="AX1087" s="184" t="s">
        <v>72</v>
      </c>
      <c r="AY1087" s="186" t="s">
        <v>124</v>
      </c>
    </row>
    <row r="1088" s="176" customFormat="true" ht="12.8" hidden="false" customHeight="false" outlineLevel="0" collapsed="false">
      <c r="B1088" s="177"/>
      <c r="D1088" s="178" t="s">
        <v>133</v>
      </c>
      <c r="E1088" s="179"/>
      <c r="F1088" s="180" t="s">
        <v>1248</v>
      </c>
      <c r="H1088" s="179"/>
      <c r="L1088" s="177"/>
      <c r="M1088" s="181"/>
      <c r="N1088" s="182"/>
      <c r="O1088" s="182"/>
      <c r="P1088" s="182"/>
      <c r="Q1088" s="182"/>
      <c r="R1088" s="182"/>
      <c r="S1088" s="182"/>
      <c r="T1088" s="183"/>
      <c r="AT1088" s="179" t="s">
        <v>133</v>
      </c>
      <c r="AU1088" s="179" t="s">
        <v>82</v>
      </c>
      <c r="AV1088" s="176" t="s">
        <v>80</v>
      </c>
      <c r="AW1088" s="176" t="s">
        <v>29</v>
      </c>
      <c r="AX1088" s="176" t="s">
        <v>72</v>
      </c>
      <c r="AY1088" s="179" t="s">
        <v>124</v>
      </c>
    </row>
    <row r="1089" s="184" customFormat="true" ht="12.8" hidden="false" customHeight="false" outlineLevel="0" collapsed="false">
      <c r="B1089" s="185"/>
      <c r="D1089" s="178" t="s">
        <v>133</v>
      </c>
      <c r="E1089" s="186"/>
      <c r="F1089" s="187" t="s">
        <v>1249</v>
      </c>
      <c r="H1089" s="188" t="n">
        <v>12.06</v>
      </c>
      <c r="L1089" s="185"/>
      <c r="M1089" s="189"/>
      <c r="N1089" s="190"/>
      <c r="O1089" s="190"/>
      <c r="P1089" s="190"/>
      <c r="Q1089" s="190"/>
      <c r="R1089" s="190"/>
      <c r="S1089" s="190"/>
      <c r="T1089" s="191"/>
      <c r="AT1089" s="186" t="s">
        <v>133</v>
      </c>
      <c r="AU1089" s="186" t="s">
        <v>82</v>
      </c>
      <c r="AV1089" s="184" t="s">
        <v>82</v>
      </c>
      <c r="AW1089" s="184" t="s">
        <v>29</v>
      </c>
      <c r="AX1089" s="184" t="s">
        <v>72</v>
      </c>
      <c r="AY1089" s="186" t="s">
        <v>124</v>
      </c>
    </row>
    <row r="1090" s="176" customFormat="true" ht="12.8" hidden="false" customHeight="false" outlineLevel="0" collapsed="false">
      <c r="B1090" s="177"/>
      <c r="D1090" s="178" t="s">
        <v>133</v>
      </c>
      <c r="E1090" s="179"/>
      <c r="F1090" s="180" t="s">
        <v>1274</v>
      </c>
      <c r="H1090" s="179"/>
      <c r="L1090" s="177"/>
      <c r="M1090" s="181"/>
      <c r="N1090" s="182"/>
      <c r="O1090" s="182"/>
      <c r="P1090" s="182"/>
      <c r="Q1090" s="182"/>
      <c r="R1090" s="182"/>
      <c r="S1090" s="182"/>
      <c r="T1090" s="183"/>
      <c r="AT1090" s="179" t="s">
        <v>133</v>
      </c>
      <c r="AU1090" s="179" t="s">
        <v>82</v>
      </c>
      <c r="AV1090" s="176" t="s">
        <v>80</v>
      </c>
      <c r="AW1090" s="176" t="s">
        <v>29</v>
      </c>
      <c r="AX1090" s="176" t="s">
        <v>72</v>
      </c>
      <c r="AY1090" s="179" t="s">
        <v>124</v>
      </c>
    </row>
    <row r="1091" s="184" customFormat="true" ht="12.8" hidden="false" customHeight="false" outlineLevel="0" collapsed="false">
      <c r="B1091" s="185"/>
      <c r="D1091" s="178" t="s">
        <v>133</v>
      </c>
      <c r="E1091" s="186"/>
      <c r="F1091" s="187" t="s">
        <v>1275</v>
      </c>
      <c r="H1091" s="188" t="n">
        <v>318.632</v>
      </c>
      <c r="L1091" s="185"/>
      <c r="M1091" s="189"/>
      <c r="N1091" s="190"/>
      <c r="O1091" s="190"/>
      <c r="P1091" s="190"/>
      <c r="Q1091" s="190"/>
      <c r="R1091" s="190"/>
      <c r="S1091" s="190"/>
      <c r="T1091" s="191"/>
      <c r="AT1091" s="186" t="s">
        <v>133</v>
      </c>
      <c r="AU1091" s="186" t="s">
        <v>82</v>
      </c>
      <c r="AV1091" s="184" t="s">
        <v>82</v>
      </c>
      <c r="AW1091" s="184" t="s">
        <v>29</v>
      </c>
      <c r="AX1091" s="184" t="s">
        <v>72</v>
      </c>
      <c r="AY1091" s="186" t="s">
        <v>124</v>
      </c>
    </row>
    <row r="1092" s="176" customFormat="true" ht="12.8" hidden="false" customHeight="false" outlineLevel="0" collapsed="false">
      <c r="B1092" s="177"/>
      <c r="D1092" s="178" t="s">
        <v>133</v>
      </c>
      <c r="E1092" s="179"/>
      <c r="F1092" s="180" t="s">
        <v>1250</v>
      </c>
      <c r="H1092" s="179"/>
      <c r="L1092" s="177"/>
      <c r="M1092" s="181"/>
      <c r="N1092" s="182"/>
      <c r="O1092" s="182"/>
      <c r="P1092" s="182"/>
      <c r="Q1092" s="182"/>
      <c r="R1092" s="182"/>
      <c r="S1092" s="182"/>
      <c r="T1092" s="183"/>
      <c r="AT1092" s="179" t="s">
        <v>133</v>
      </c>
      <c r="AU1092" s="179" t="s">
        <v>82</v>
      </c>
      <c r="AV1092" s="176" t="s">
        <v>80</v>
      </c>
      <c r="AW1092" s="176" t="s">
        <v>29</v>
      </c>
      <c r="AX1092" s="176" t="s">
        <v>72</v>
      </c>
      <c r="AY1092" s="179" t="s">
        <v>124</v>
      </c>
    </row>
    <row r="1093" s="184" customFormat="true" ht="12.8" hidden="false" customHeight="false" outlineLevel="0" collapsed="false">
      <c r="B1093" s="185"/>
      <c r="D1093" s="178" t="s">
        <v>133</v>
      </c>
      <c r="E1093" s="186"/>
      <c r="F1093" s="187" t="s">
        <v>1276</v>
      </c>
      <c r="H1093" s="188" t="n">
        <v>90.336</v>
      </c>
      <c r="L1093" s="185"/>
      <c r="M1093" s="189"/>
      <c r="N1093" s="190"/>
      <c r="O1093" s="190"/>
      <c r="P1093" s="190"/>
      <c r="Q1093" s="190"/>
      <c r="R1093" s="190"/>
      <c r="S1093" s="190"/>
      <c r="T1093" s="191"/>
      <c r="AT1093" s="186" t="s">
        <v>133</v>
      </c>
      <c r="AU1093" s="186" t="s">
        <v>82</v>
      </c>
      <c r="AV1093" s="184" t="s">
        <v>82</v>
      </c>
      <c r="AW1093" s="184" t="s">
        <v>29</v>
      </c>
      <c r="AX1093" s="184" t="s">
        <v>72</v>
      </c>
      <c r="AY1093" s="186" t="s">
        <v>124</v>
      </c>
    </row>
    <row r="1094" s="184" customFormat="true" ht="12.8" hidden="false" customHeight="false" outlineLevel="0" collapsed="false">
      <c r="B1094" s="185"/>
      <c r="D1094" s="178" t="s">
        <v>133</v>
      </c>
      <c r="E1094" s="186"/>
      <c r="F1094" s="187" t="s">
        <v>1277</v>
      </c>
      <c r="H1094" s="188" t="n">
        <v>22.705</v>
      </c>
      <c r="L1094" s="185"/>
      <c r="M1094" s="189"/>
      <c r="N1094" s="190"/>
      <c r="O1094" s="190"/>
      <c r="P1094" s="190"/>
      <c r="Q1094" s="190"/>
      <c r="R1094" s="190"/>
      <c r="S1094" s="190"/>
      <c r="T1094" s="191"/>
      <c r="AT1094" s="186" t="s">
        <v>133</v>
      </c>
      <c r="AU1094" s="186" t="s">
        <v>82</v>
      </c>
      <c r="AV1094" s="184" t="s">
        <v>82</v>
      </c>
      <c r="AW1094" s="184" t="s">
        <v>29</v>
      </c>
      <c r="AX1094" s="184" t="s">
        <v>72</v>
      </c>
      <c r="AY1094" s="186" t="s">
        <v>124</v>
      </c>
    </row>
    <row r="1095" s="176" customFormat="true" ht="12.8" hidden="false" customHeight="false" outlineLevel="0" collapsed="false">
      <c r="B1095" s="177"/>
      <c r="D1095" s="178" t="s">
        <v>133</v>
      </c>
      <c r="E1095" s="179"/>
      <c r="F1095" s="180" t="s">
        <v>1278</v>
      </c>
      <c r="H1095" s="179"/>
      <c r="L1095" s="177"/>
      <c r="M1095" s="181"/>
      <c r="N1095" s="182"/>
      <c r="O1095" s="182"/>
      <c r="P1095" s="182"/>
      <c r="Q1095" s="182"/>
      <c r="R1095" s="182"/>
      <c r="S1095" s="182"/>
      <c r="T1095" s="183"/>
      <c r="AT1095" s="179" t="s">
        <v>133</v>
      </c>
      <c r="AU1095" s="179" t="s">
        <v>82</v>
      </c>
      <c r="AV1095" s="176" t="s">
        <v>80</v>
      </c>
      <c r="AW1095" s="176" t="s">
        <v>29</v>
      </c>
      <c r="AX1095" s="176" t="s">
        <v>72</v>
      </c>
      <c r="AY1095" s="179" t="s">
        <v>124</v>
      </c>
    </row>
    <row r="1096" s="184" customFormat="true" ht="12.8" hidden="false" customHeight="false" outlineLevel="0" collapsed="false">
      <c r="B1096" s="185"/>
      <c r="D1096" s="178" t="s">
        <v>133</v>
      </c>
      <c r="E1096" s="186"/>
      <c r="F1096" s="187" t="s">
        <v>1279</v>
      </c>
      <c r="H1096" s="188" t="n">
        <v>3.9</v>
      </c>
      <c r="L1096" s="185"/>
      <c r="M1096" s="189"/>
      <c r="N1096" s="190"/>
      <c r="O1096" s="190"/>
      <c r="P1096" s="190"/>
      <c r="Q1096" s="190"/>
      <c r="R1096" s="190"/>
      <c r="S1096" s="190"/>
      <c r="T1096" s="191"/>
      <c r="AT1096" s="186" t="s">
        <v>133</v>
      </c>
      <c r="AU1096" s="186" t="s">
        <v>82</v>
      </c>
      <c r="AV1096" s="184" t="s">
        <v>82</v>
      </c>
      <c r="AW1096" s="184" t="s">
        <v>29</v>
      </c>
      <c r="AX1096" s="184" t="s">
        <v>72</v>
      </c>
      <c r="AY1096" s="186" t="s">
        <v>124</v>
      </c>
    </row>
    <row r="1097" s="215" customFormat="true" ht="12.8" hidden="false" customHeight="false" outlineLevel="0" collapsed="false">
      <c r="B1097" s="216"/>
      <c r="D1097" s="178" t="s">
        <v>133</v>
      </c>
      <c r="E1097" s="217"/>
      <c r="F1097" s="218" t="s">
        <v>392</v>
      </c>
      <c r="H1097" s="219" t="n">
        <v>477.016</v>
      </c>
      <c r="L1097" s="216"/>
      <c r="M1097" s="220"/>
      <c r="N1097" s="221"/>
      <c r="O1097" s="221"/>
      <c r="P1097" s="221"/>
      <c r="Q1097" s="221"/>
      <c r="R1097" s="221"/>
      <c r="S1097" s="221"/>
      <c r="T1097" s="222"/>
      <c r="AT1097" s="217" t="s">
        <v>133</v>
      </c>
      <c r="AU1097" s="217" t="s">
        <v>82</v>
      </c>
      <c r="AV1097" s="215" t="s">
        <v>142</v>
      </c>
      <c r="AW1097" s="215" t="s">
        <v>29</v>
      </c>
      <c r="AX1097" s="215" t="s">
        <v>72</v>
      </c>
      <c r="AY1097" s="217" t="s">
        <v>124</v>
      </c>
    </row>
    <row r="1098" s="197" customFormat="true" ht="12.8" hidden="false" customHeight="false" outlineLevel="0" collapsed="false">
      <c r="B1098" s="198"/>
      <c r="D1098" s="178" t="s">
        <v>133</v>
      </c>
      <c r="E1098" s="199"/>
      <c r="F1098" s="200" t="s">
        <v>234</v>
      </c>
      <c r="H1098" s="201" t="n">
        <v>941.268</v>
      </c>
      <c r="L1098" s="198"/>
      <c r="M1098" s="202"/>
      <c r="N1098" s="203"/>
      <c r="O1098" s="203"/>
      <c r="P1098" s="203"/>
      <c r="Q1098" s="203"/>
      <c r="R1098" s="203"/>
      <c r="S1098" s="203"/>
      <c r="T1098" s="204"/>
      <c r="AT1098" s="199" t="s">
        <v>133</v>
      </c>
      <c r="AU1098" s="199" t="s">
        <v>82</v>
      </c>
      <c r="AV1098" s="197" t="s">
        <v>131</v>
      </c>
      <c r="AW1098" s="197" t="s">
        <v>29</v>
      </c>
      <c r="AX1098" s="197" t="s">
        <v>80</v>
      </c>
      <c r="AY1098" s="199" t="s">
        <v>124</v>
      </c>
    </row>
    <row r="1099" s="22" customFormat="true" ht="33" hidden="false" customHeight="true" outlineLevel="0" collapsed="false">
      <c r="A1099" s="17"/>
      <c r="B1099" s="162"/>
      <c r="C1099" s="205" t="s">
        <v>1280</v>
      </c>
      <c r="D1099" s="205" t="s">
        <v>272</v>
      </c>
      <c r="E1099" s="206" t="s">
        <v>1205</v>
      </c>
      <c r="F1099" s="207" t="s">
        <v>1206</v>
      </c>
      <c r="G1099" s="208" t="s">
        <v>256</v>
      </c>
      <c r="H1099" s="209" t="n">
        <v>1082.458</v>
      </c>
      <c r="I1099" s="210"/>
      <c r="J1099" s="210" t="n">
        <f aca="false">ROUND(I1099*H1099,2)</f>
        <v>0</v>
      </c>
      <c r="K1099" s="211"/>
      <c r="L1099" s="212"/>
      <c r="M1099" s="213"/>
      <c r="N1099" s="214" t="s">
        <v>37</v>
      </c>
      <c r="O1099" s="172" t="n">
        <v>0</v>
      </c>
      <c r="P1099" s="172" t="n">
        <f aca="false">O1099*H1099</f>
        <v>0</v>
      </c>
      <c r="Q1099" s="172" t="n">
        <v>0.0054</v>
      </c>
      <c r="R1099" s="172" t="n">
        <f aca="false">Q1099*H1099</f>
        <v>5.8452732</v>
      </c>
      <c r="S1099" s="172" t="n">
        <v>0</v>
      </c>
      <c r="T1099" s="173" t="n">
        <f aca="false">S1099*H1099</f>
        <v>0</v>
      </c>
      <c r="U1099" s="17"/>
      <c r="V1099" s="17"/>
      <c r="W1099" s="17"/>
      <c r="X1099" s="17"/>
      <c r="Y1099" s="17"/>
      <c r="Z1099" s="17"/>
      <c r="AA1099" s="17"/>
      <c r="AB1099" s="17"/>
      <c r="AC1099" s="17"/>
      <c r="AD1099" s="17"/>
      <c r="AE1099" s="17"/>
      <c r="AR1099" s="174" t="s">
        <v>471</v>
      </c>
      <c r="AT1099" s="174" t="s">
        <v>272</v>
      </c>
      <c r="AU1099" s="174" t="s">
        <v>82</v>
      </c>
      <c r="AY1099" s="3" t="s">
        <v>124</v>
      </c>
      <c r="BE1099" s="175" t="n">
        <f aca="false">IF(N1099="základní",J1099,0)</f>
        <v>0</v>
      </c>
      <c r="BF1099" s="175" t="n">
        <f aca="false">IF(N1099="snížená",J1099,0)</f>
        <v>0</v>
      </c>
      <c r="BG1099" s="175" t="n">
        <f aca="false">IF(N1099="zákl. přenesená",J1099,0)</f>
        <v>0</v>
      </c>
      <c r="BH1099" s="175" t="n">
        <f aca="false">IF(N1099="sníž. přenesená",J1099,0)</f>
        <v>0</v>
      </c>
      <c r="BI1099" s="175" t="n">
        <f aca="false">IF(N1099="nulová",J1099,0)</f>
        <v>0</v>
      </c>
      <c r="BJ1099" s="3" t="s">
        <v>80</v>
      </c>
      <c r="BK1099" s="175" t="n">
        <f aca="false">ROUND(I1099*H1099,2)</f>
        <v>0</v>
      </c>
      <c r="BL1099" s="3" t="s">
        <v>321</v>
      </c>
      <c r="BM1099" s="174" t="s">
        <v>1281</v>
      </c>
    </row>
    <row r="1100" s="184" customFormat="true" ht="12.8" hidden="false" customHeight="false" outlineLevel="0" collapsed="false">
      <c r="B1100" s="185"/>
      <c r="D1100" s="178" t="s">
        <v>133</v>
      </c>
      <c r="F1100" s="187" t="s">
        <v>1282</v>
      </c>
      <c r="H1100" s="188" t="n">
        <v>1082.458</v>
      </c>
      <c r="L1100" s="185"/>
      <c r="M1100" s="189"/>
      <c r="N1100" s="190"/>
      <c r="O1100" s="190"/>
      <c r="P1100" s="190"/>
      <c r="Q1100" s="190"/>
      <c r="R1100" s="190"/>
      <c r="S1100" s="190"/>
      <c r="T1100" s="191"/>
      <c r="AT1100" s="186" t="s">
        <v>133</v>
      </c>
      <c r="AU1100" s="186" t="s">
        <v>82</v>
      </c>
      <c r="AV1100" s="184" t="s">
        <v>82</v>
      </c>
      <c r="AW1100" s="184" t="s">
        <v>2</v>
      </c>
      <c r="AX1100" s="184" t="s">
        <v>80</v>
      </c>
      <c r="AY1100" s="186" t="s">
        <v>124</v>
      </c>
    </row>
    <row r="1101" s="22" customFormat="true" ht="21.75" hidden="false" customHeight="true" outlineLevel="0" collapsed="false">
      <c r="A1101" s="17"/>
      <c r="B1101" s="162"/>
      <c r="C1101" s="163" t="s">
        <v>1283</v>
      </c>
      <c r="D1101" s="163" t="s">
        <v>127</v>
      </c>
      <c r="E1101" s="164" t="s">
        <v>1269</v>
      </c>
      <c r="F1101" s="165" t="s">
        <v>1270</v>
      </c>
      <c r="G1101" s="166" t="s">
        <v>256</v>
      </c>
      <c r="H1101" s="167" t="n">
        <v>410.26</v>
      </c>
      <c r="I1101" s="168"/>
      <c r="J1101" s="168" t="n">
        <f aca="false">ROUND(I1101*H1101,2)</f>
        <v>0</v>
      </c>
      <c r="K1101" s="169"/>
      <c r="L1101" s="18"/>
      <c r="M1101" s="170"/>
      <c r="N1101" s="171" t="s">
        <v>37</v>
      </c>
      <c r="O1101" s="172" t="n">
        <v>0.179</v>
      </c>
      <c r="P1101" s="172" t="n">
        <f aca="false">O1101*H1101</f>
        <v>73.43654</v>
      </c>
      <c r="Q1101" s="172" t="n">
        <v>0.00088</v>
      </c>
      <c r="R1101" s="172" t="n">
        <f aca="false">Q1101*H1101</f>
        <v>0.3610288</v>
      </c>
      <c r="S1101" s="172" t="n">
        <v>0</v>
      </c>
      <c r="T1101" s="173" t="n">
        <f aca="false">S1101*H1101</f>
        <v>0</v>
      </c>
      <c r="U1101" s="17"/>
      <c r="V1101" s="17"/>
      <c r="W1101" s="17"/>
      <c r="X1101" s="17"/>
      <c r="Y1101" s="17"/>
      <c r="Z1101" s="17"/>
      <c r="AA1101" s="17"/>
      <c r="AB1101" s="17"/>
      <c r="AC1101" s="17"/>
      <c r="AD1101" s="17"/>
      <c r="AE1101" s="17"/>
      <c r="AR1101" s="174" t="s">
        <v>321</v>
      </c>
      <c r="AT1101" s="174" t="s">
        <v>127</v>
      </c>
      <c r="AU1101" s="174" t="s">
        <v>82</v>
      </c>
      <c r="AY1101" s="3" t="s">
        <v>124</v>
      </c>
      <c r="BE1101" s="175" t="n">
        <f aca="false">IF(N1101="základní",J1101,0)</f>
        <v>0</v>
      </c>
      <c r="BF1101" s="175" t="n">
        <f aca="false">IF(N1101="snížená",J1101,0)</f>
        <v>0</v>
      </c>
      <c r="BG1101" s="175" t="n">
        <f aca="false">IF(N1101="zákl. přenesená",J1101,0)</f>
        <v>0</v>
      </c>
      <c r="BH1101" s="175" t="n">
        <f aca="false">IF(N1101="sníž. přenesená",J1101,0)</f>
        <v>0</v>
      </c>
      <c r="BI1101" s="175" t="n">
        <f aca="false">IF(N1101="nulová",J1101,0)</f>
        <v>0</v>
      </c>
      <c r="BJ1101" s="3" t="s">
        <v>80</v>
      </c>
      <c r="BK1101" s="175" t="n">
        <f aca="false">ROUND(I1101*H1101,2)</f>
        <v>0</v>
      </c>
      <c r="BL1101" s="3" t="s">
        <v>321</v>
      </c>
      <c r="BM1101" s="174" t="s">
        <v>1284</v>
      </c>
    </row>
    <row r="1102" s="176" customFormat="true" ht="12.8" hidden="false" customHeight="false" outlineLevel="0" collapsed="false">
      <c r="B1102" s="177"/>
      <c r="D1102" s="178" t="s">
        <v>133</v>
      </c>
      <c r="E1102" s="179"/>
      <c r="F1102" s="180" t="s">
        <v>1259</v>
      </c>
      <c r="H1102" s="179"/>
      <c r="L1102" s="177"/>
      <c r="M1102" s="181"/>
      <c r="N1102" s="182"/>
      <c r="O1102" s="182"/>
      <c r="P1102" s="182"/>
      <c r="Q1102" s="182"/>
      <c r="R1102" s="182"/>
      <c r="S1102" s="182"/>
      <c r="T1102" s="183"/>
      <c r="AT1102" s="179" t="s">
        <v>133</v>
      </c>
      <c r="AU1102" s="179" t="s">
        <v>82</v>
      </c>
      <c r="AV1102" s="176" t="s">
        <v>80</v>
      </c>
      <c r="AW1102" s="176" t="s">
        <v>29</v>
      </c>
      <c r="AX1102" s="176" t="s">
        <v>72</v>
      </c>
      <c r="AY1102" s="179" t="s">
        <v>124</v>
      </c>
    </row>
    <row r="1103" s="184" customFormat="true" ht="12.8" hidden="false" customHeight="false" outlineLevel="0" collapsed="false">
      <c r="B1103" s="185"/>
      <c r="D1103" s="178" t="s">
        <v>133</v>
      </c>
      <c r="E1103" s="186"/>
      <c r="F1103" s="187" t="s">
        <v>190</v>
      </c>
      <c r="H1103" s="188" t="n">
        <v>25.11</v>
      </c>
      <c r="L1103" s="185"/>
      <c r="M1103" s="189"/>
      <c r="N1103" s="190"/>
      <c r="O1103" s="190"/>
      <c r="P1103" s="190"/>
      <c r="Q1103" s="190"/>
      <c r="R1103" s="190"/>
      <c r="S1103" s="190"/>
      <c r="T1103" s="191"/>
      <c r="AT1103" s="186" t="s">
        <v>133</v>
      </c>
      <c r="AU1103" s="186" t="s">
        <v>82</v>
      </c>
      <c r="AV1103" s="184" t="s">
        <v>82</v>
      </c>
      <c r="AW1103" s="184" t="s">
        <v>29</v>
      </c>
      <c r="AX1103" s="184" t="s">
        <v>72</v>
      </c>
      <c r="AY1103" s="186" t="s">
        <v>124</v>
      </c>
    </row>
    <row r="1104" s="176" customFormat="true" ht="12.8" hidden="false" customHeight="false" outlineLevel="0" collapsed="false">
      <c r="B1104" s="177"/>
      <c r="D1104" s="178" t="s">
        <v>133</v>
      </c>
      <c r="E1104" s="179"/>
      <c r="F1104" s="180" t="s">
        <v>1248</v>
      </c>
      <c r="H1104" s="179"/>
      <c r="L1104" s="177"/>
      <c r="M1104" s="181"/>
      <c r="N1104" s="182"/>
      <c r="O1104" s="182"/>
      <c r="P1104" s="182"/>
      <c r="Q1104" s="182"/>
      <c r="R1104" s="182"/>
      <c r="S1104" s="182"/>
      <c r="T1104" s="183"/>
      <c r="AT1104" s="179" t="s">
        <v>133</v>
      </c>
      <c r="AU1104" s="179" t="s">
        <v>82</v>
      </c>
      <c r="AV1104" s="176" t="s">
        <v>80</v>
      </c>
      <c r="AW1104" s="176" t="s">
        <v>29</v>
      </c>
      <c r="AX1104" s="176" t="s">
        <v>72</v>
      </c>
      <c r="AY1104" s="179" t="s">
        <v>124</v>
      </c>
    </row>
    <row r="1105" s="184" customFormat="true" ht="12.8" hidden="false" customHeight="false" outlineLevel="0" collapsed="false">
      <c r="B1105" s="185"/>
      <c r="D1105" s="178" t="s">
        <v>133</v>
      </c>
      <c r="E1105" s="186"/>
      <c r="F1105" s="187" t="s">
        <v>1249</v>
      </c>
      <c r="H1105" s="188" t="n">
        <v>12.06</v>
      </c>
      <c r="L1105" s="185"/>
      <c r="M1105" s="189"/>
      <c r="N1105" s="190"/>
      <c r="O1105" s="190"/>
      <c r="P1105" s="190"/>
      <c r="Q1105" s="190"/>
      <c r="R1105" s="190"/>
      <c r="S1105" s="190"/>
      <c r="T1105" s="191"/>
      <c r="AT1105" s="186" t="s">
        <v>133</v>
      </c>
      <c r="AU1105" s="186" t="s">
        <v>82</v>
      </c>
      <c r="AV1105" s="184" t="s">
        <v>82</v>
      </c>
      <c r="AW1105" s="184" t="s">
        <v>29</v>
      </c>
      <c r="AX1105" s="184" t="s">
        <v>72</v>
      </c>
      <c r="AY1105" s="186" t="s">
        <v>124</v>
      </c>
    </row>
    <row r="1106" s="176" customFormat="true" ht="12.8" hidden="false" customHeight="false" outlineLevel="0" collapsed="false">
      <c r="B1106" s="177"/>
      <c r="D1106" s="178" t="s">
        <v>133</v>
      </c>
      <c r="E1106" s="179"/>
      <c r="F1106" s="180" t="s">
        <v>1274</v>
      </c>
      <c r="H1106" s="179"/>
      <c r="L1106" s="177"/>
      <c r="M1106" s="181"/>
      <c r="N1106" s="182"/>
      <c r="O1106" s="182"/>
      <c r="P1106" s="182"/>
      <c r="Q1106" s="182"/>
      <c r="R1106" s="182"/>
      <c r="S1106" s="182"/>
      <c r="T1106" s="183"/>
      <c r="AT1106" s="179" t="s">
        <v>133</v>
      </c>
      <c r="AU1106" s="179" t="s">
        <v>82</v>
      </c>
      <c r="AV1106" s="176" t="s">
        <v>80</v>
      </c>
      <c r="AW1106" s="176" t="s">
        <v>29</v>
      </c>
      <c r="AX1106" s="176" t="s">
        <v>72</v>
      </c>
      <c r="AY1106" s="179" t="s">
        <v>124</v>
      </c>
    </row>
    <row r="1107" s="184" customFormat="true" ht="12.8" hidden="false" customHeight="false" outlineLevel="0" collapsed="false">
      <c r="B1107" s="185"/>
      <c r="D1107" s="178" t="s">
        <v>133</v>
      </c>
      <c r="E1107" s="186"/>
      <c r="F1107" s="187" t="s">
        <v>1275</v>
      </c>
      <c r="H1107" s="188" t="n">
        <v>318.632</v>
      </c>
      <c r="L1107" s="185"/>
      <c r="M1107" s="189"/>
      <c r="N1107" s="190"/>
      <c r="O1107" s="190"/>
      <c r="P1107" s="190"/>
      <c r="Q1107" s="190"/>
      <c r="R1107" s="190"/>
      <c r="S1107" s="190"/>
      <c r="T1107" s="191"/>
      <c r="AT1107" s="186" t="s">
        <v>133</v>
      </c>
      <c r="AU1107" s="186" t="s">
        <v>82</v>
      </c>
      <c r="AV1107" s="184" t="s">
        <v>82</v>
      </c>
      <c r="AW1107" s="184" t="s">
        <v>29</v>
      </c>
      <c r="AX1107" s="184" t="s">
        <v>72</v>
      </c>
      <c r="AY1107" s="186" t="s">
        <v>124</v>
      </c>
    </row>
    <row r="1108" s="176" customFormat="true" ht="12.8" hidden="false" customHeight="false" outlineLevel="0" collapsed="false">
      <c r="B1108" s="177"/>
      <c r="D1108" s="178" t="s">
        <v>133</v>
      </c>
      <c r="E1108" s="179"/>
      <c r="F1108" s="180" t="s">
        <v>1250</v>
      </c>
      <c r="H1108" s="179"/>
      <c r="L1108" s="177"/>
      <c r="M1108" s="181"/>
      <c r="N1108" s="182"/>
      <c r="O1108" s="182"/>
      <c r="P1108" s="182"/>
      <c r="Q1108" s="182"/>
      <c r="R1108" s="182"/>
      <c r="S1108" s="182"/>
      <c r="T1108" s="183"/>
      <c r="AT1108" s="179" t="s">
        <v>133</v>
      </c>
      <c r="AU1108" s="179" t="s">
        <v>82</v>
      </c>
      <c r="AV1108" s="176" t="s">
        <v>80</v>
      </c>
      <c r="AW1108" s="176" t="s">
        <v>29</v>
      </c>
      <c r="AX1108" s="176" t="s">
        <v>72</v>
      </c>
      <c r="AY1108" s="179" t="s">
        <v>124</v>
      </c>
    </row>
    <row r="1109" s="184" customFormat="true" ht="12.8" hidden="false" customHeight="false" outlineLevel="0" collapsed="false">
      <c r="B1109" s="185"/>
      <c r="D1109" s="178" t="s">
        <v>133</v>
      </c>
      <c r="E1109" s="186"/>
      <c r="F1109" s="187" t="s">
        <v>1285</v>
      </c>
      <c r="H1109" s="188" t="n">
        <v>42.91</v>
      </c>
      <c r="L1109" s="185"/>
      <c r="M1109" s="189"/>
      <c r="N1109" s="190"/>
      <c r="O1109" s="190"/>
      <c r="P1109" s="190"/>
      <c r="Q1109" s="190"/>
      <c r="R1109" s="190"/>
      <c r="S1109" s="190"/>
      <c r="T1109" s="191"/>
      <c r="AT1109" s="186" t="s">
        <v>133</v>
      </c>
      <c r="AU1109" s="186" t="s">
        <v>82</v>
      </c>
      <c r="AV1109" s="184" t="s">
        <v>82</v>
      </c>
      <c r="AW1109" s="184" t="s">
        <v>29</v>
      </c>
      <c r="AX1109" s="184" t="s">
        <v>72</v>
      </c>
      <c r="AY1109" s="186" t="s">
        <v>124</v>
      </c>
    </row>
    <row r="1110" s="184" customFormat="true" ht="12.8" hidden="false" customHeight="false" outlineLevel="0" collapsed="false">
      <c r="B1110" s="185"/>
      <c r="D1110" s="178" t="s">
        <v>133</v>
      </c>
      <c r="E1110" s="186"/>
      <c r="F1110" s="187" t="s">
        <v>1286</v>
      </c>
      <c r="H1110" s="188" t="n">
        <v>7.648</v>
      </c>
      <c r="L1110" s="185"/>
      <c r="M1110" s="189"/>
      <c r="N1110" s="190"/>
      <c r="O1110" s="190"/>
      <c r="P1110" s="190"/>
      <c r="Q1110" s="190"/>
      <c r="R1110" s="190"/>
      <c r="S1110" s="190"/>
      <c r="T1110" s="191"/>
      <c r="AT1110" s="186" t="s">
        <v>133</v>
      </c>
      <c r="AU1110" s="186" t="s">
        <v>82</v>
      </c>
      <c r="AV1110" s="184" t="s">
        <v>82</v>
      </c>
      <c r="AW1110" s="184" t="s">
        <v>29</v>
      </c>
      <c r="AX1110" s="184" t="s">
        <v>72</v>
      </c>
      <c r="AY1110" s="186" t="s">
        <v>124</v>
      </c>
    </row>
    <row r="1111" s="176" customFormat="true" ht="12.8" hidden="false" customHeight="false" outlineLevel="0" collapsed="false">
      <c r="B1111" s="177"/>
      <c r="D1111" s="178" t="s">
        <v>133</v>
      </c>
      <c r="E1111" s="179"/>
      <c r="F1111" s="180" t="s">
        <v>1278</v>
      </c>
      <c r="H1111" s="179"/>
      <c r="L1111" s="177"/>
      <c r="M1111" s="181"/>
      <c r="N1111" s="182"/>
      <c r="O1111" s="182"/>
      <c r="P1111" s="182"/>
      <c r="Q1111" s="182"/>
      <c r="R1111" s="182"/>
      <c r="S1111" s="182"/>
      <c r="T1111" s="183"/>
      <c r="AT1111" s="179" t="s">
        <v>133</v>
      </c>
      <c r="AU1111" s="179" t="s">
        <v>82</v>
      </c>
      <c r="AV1111" s="176" t="s">
        <v>80</v>
      </c>
      <c r="AW1111" s="176" t="s">
        <v>29</v>
      </c>
      <c r="AX1111" s="176" t="s">
        <v>72</v>
      </c>
      <c r="AY1111" s="179" t="s">
        <v>124</v>
      </c>
    </row>
    <row r="1112" s="184" customFormat="true" ht="12.8" hidden="false" customHeight="false" outlineLevel="0" collapsed="false">
      <c r="B1112" s="185"/>
      <c r="D1112" s="178" t="s">
        <v>133</v>
      </c>
      <c r="E1112" s="186"/>
      <c r="F1112" s="187" t="s">
        <v>1279</v>
      </c>
      <c r="H1112" s="188" t="n">
        <v>3.9</v>
      </c>
      <c r="L1112" s="185"/>
      <c r="M1112" s="189"/>
      <c r="N1112" s="190"/>
      <c r="O1112" s="190"/>
      <c r="P1112" s="190"/>
      <c r="Q1112" s="190"/>
      <c r="R1112" s="190"/>
      <c r="S1112" s="190"/>
      <c r="T1112" s="191"/>
      <c r="AT1112" s="186" t="s">
        <v>133</v>
      </c>
      <c r="AU1112" s="186" t="s">
        <v>82</v>
      </c>
      <c r="AV1112" s="184" t="s">
        <v>82</v>
      </c>
      <c r="AW1112" s="184" t="s">
        <v>29</v>
      </c>
      <c r="AX1112" s="184" t="s">
        <v>72</v>
      </c>
      <c r="AY1112" s="186" t="s">
        <v>124</v>
      </c>
    </row>
    <row r="1113" s="197" customFormat="true" ht="12.8" hidden="false" customHeight="false" outlineLevel="0" collapsed="false">
      <c r="B1113" s="198"/>
      <c r="D1113" s="178" t="s">
        <v>133</v>
      </c>
      <c r="E1113" s="199"/>
      <c r="F1113" s="200" t="s">
        <v>234</v>
      </c>
      <c r="H1113" s="201" t="n">
        <v>410.26</v>
      </c>
      <c r="L1113" s="198"/>
      <c r="M1113" s="202"/>
      <c r="N1113" s="203"/>
      <c r="O1113" s="203"/>
      <c r="P1113" s="203"/>
      <c r="Q1113" s="203"/>
      <c r="R1113" s="203"/>
      <c r="S1113" s="203"/>
      <c r="T1113" s="204"/>
      <c r="AT1113" s="199" t="s">
        <v>133</v>
      </c>
      <c r="AU1113" s="199" t="s">
        <v>82</v>
      </c>
      <c r="AV1113" s="197" t="s">
        <v>131</v>
      </c>
      <c r="AW1113" s="197" t="s">
        <v>29</v>
      </c>
      <c r="AX1113" s="197" t="s">
        <v>80</v>
      </c>
      <c r="AY1113" s="199" t="s">
        <v>124</v>
      </c>
    </row>
    <row r="1114" s="22" customFormat="true" ht="44.25" hidden="false" customHeight="true" outlineLevel="0" collapsed="false">
      <c r="A1114" s="17"/>
      <c r="B1114" s="162"/>
      <c r="C1114" s="205" t="s">
        <v>1287</v>
      </c>
      <c r="D1114" s="205" t="s">
        <v>272</v>
      </c>
      <c r="E1114" s="206" t="s">
        <v>1288</v>
      </c>
      <c r="F1114" s="207" t="s">
        <v>1289</v>
      </c>
      <c r="G1114" s="208" t="s">
        <v>256</v>
      </c>
      <c r="H1114" s="209" t="n">
        <v>471.799</v>
      </c>
      <c r="I1114" s="210"/>
      <c r="J1114" s="210" t="n">
        <f aca="false">ROUND(I1114*H1114,2)</f>
        <v>0</v>
      </c>
      <c r="K1114" s="211"/>
      <c r="L1114" s="212"/>
      <c r="M1114" s="213"/>
      <c r="N1114" s="214" t="s">
        <v>37</v>
      </c>
      <c r="O1114" s="172" t="n">
        <v>0</v>
      </c>
      <c r="P1114" s="172" t="n">
        <f aca="false">O1114*H1114</f>
        <v>0</v>
      </c>
      <c r="Q1114" s="172" t="n">
        <v>0.00685</v>
      </c>
      <c r="R1114" s="172" t="n">
        <f aca="false">Q1114*H1114</f>
        <v>3.23182315</v>
      </c>
      <c r="S1114" s="172" t="n">
        <v>0</v>
      </c>
      <c r="T1114" s="173" t="n">
        <f aca="false">S1114*H1114</f>
        <v>0</v>
      </c>
      <c r="U1114" s="17"/>
      <c r="V1114" s="17"/>
      <c r="W1114" s="17"/>
      <c r="X1114" s="17"/>
      <c r="Y1114" s="17"/>
      <c r="Z1114" s="17"/>
      <c r="AA1114" s="17"/>
      <c r="AB1114" s="17"/>
      <c r="AC1114" s="17"/>
      <c r="AD1114" s="17"/>
      <c r="AE1114" s="17"/>
      <c r="AR1114" s="174" t="s">
        <v>471</v>
      </c>
      <c r="AT1114" s="174" t="s">
        <v>272</v>
      </c>
      <c r="AU1114" s="174" t="s">
        <v>82</v>
      </c>
      <c r="AY1114" s="3" t="s">
        <v>124</v>
      </c>
      <c r="BE1114" s="175" t="n">
        <f aca="false">IF(N1114="základní",J1114,0)</f>
        <v>0</v>
      </c>
      <c r="BF1114" s="175" t="n">
        <f aca="false">IF(N1114="snížená",J1114,0)</f>
        <v>0</v>
      </c>
      <c r="BG1114" s="175" t="n">
        <f aca="false">IF(N1114="zákl. přenesená",J1114,0)</f>
        <v>0</v>
      </c>
      <c r="BH1114" s="175" t="n">
        <f aca="false">IF(N1114="sníž. přenesená",J1114,0)</f>
        <v>0</v>
      </c>
      <c r="BI1114" s="175" t="n">
        <f aca="false">IF(N1114="nulová",J1114,0)</f>
        <v>0</v>
      </c>
      <c r="BJ1114" s="3" t="s">
        <v>80</v>
      </c>
      <c r="BK1114" s="175" t="n">
        <f aca="false">ROUND(I1114*H1114,2)</f>
        <v>0</v>
      </c>
      <c r="BL1114" s="3" t="s">
        <v>321</v>
      </c>
      <c r="BM1114" s="174" t="s">
        <v>1290</v>
      </c>
    </row>
    <row r="1115" s="184" customFormat="true" ht="12.8" hidden="false" customHeight="false" outlineLevel="0" collapsed="false">
      <c r="B1115" s="185"/>
      <c r="D1115" s="178" t="s">
        <v>133</v>
      </c>
      <c r="F1115" s="187" t="s">
        <v>1291</v>
      </c>
      <c r="H1115" s="188" t="n">
        <v>471.799</v>
      </c>
      <c r="L1115" s="185"/>
      <c r="M1115" s="189"/>
      <c r="N1115" s="190"/>
      <c r="O1115" s="190"/>
      <c r="P1115" s="190"/>
      <c r="Q1115" s="190"/>
      <c r="R1115" s="190"/>
      <c r="S1115" s="190"/>
      <c r="T1115" s="191"/>
      <c r="AT1115" s="186" t="s">
        <v>133</v>
      </c>
      <c r="AU1115" s="186" t="s">
        <v>82</v>
      </c>
      <c r="AV1115" s="184" t="s">
        <v>82</v>
      </c>
      <c r="AW1115" s="184" t="s">
        <v>2</v>
      </c>
      <c r="AX1115" s="184" t="s">
        <v>80</v>
      </c>
      <c r="AY1115" s="186" t="s">
        <v>124</v>
      </c>
    </row>
    <row r="1116" s="22" customFormat="true" ht="21.75" hidden="false" customHeight="true" outlineLevel="0" collapsed="false">
      <c r="A1116" s="17"/>
      <c r="B1116" s="162"/>
      <c r="C1116" s="163" t="s">
        <v>1292</v>
      </c>
      <c r="D1116" s="163" t="s">
        <v>127</v>
      </c>
      <c r="E1116" s="164" t="s">
        <v>1293</v>
      </c>
      <c r="F1116" s="165" t="s">
        <v>1294</v>
      </c>
      <c r="G1116" s="166" t="s">
        <v>256</v>
      </c>
      <c r="H1116" s="167" t="n">
        <v>3.973</v>
      </c>
      <c r="I1116" s="168"/>
      <c r="J1116" s="168" t="n">
        <f aca="false">ROUND(I1116*H1116,2)</f>
        <v>0</v>
      </c>
      <c r="K1116" s="169"/>
      <c r="L1116" s="18"/>
      <c r="M1116" s="170"/>
      <c r="N1116" s="171" t="s">
        <v>37</v>
      </c>
      <c r="O1116" s="172" t="n">
        <v>0.073</v>
      </c>
      <c r="P1116" s="172" t="n">
        <f aca="false">O1116*H1116</f>
        <v>0.290029</v>
      </c>
      <c r="Q1116" s="172" t="n">
        <v>0</v>
      </c>
      <c r="R1116" s="172" t="n">
        <f aca="false">Q1116*H1116</f>
        <v>0</v>
      </c>
      <c r="S1116" s="172" t="n">
        <v>0</v>
      </c>
      <c r="T1116" s="173" t="n">
        <f aca="false">S1116*H1116</f>
        <v>0</v>
      </c>
      <c r="U1116" s="17"/>
      <c r="V1116" s="17"/>
      <c r="W1116" s="17"/>
      <c r="X1116" s="17"/>
      <c r="Y1116" s="17"/>
      <c r="Z1116" s="17"/>
      <c r="AA1116" s="17"/>
      <c r="AB1116" s="17"/>
      <c r="AC1116" s="17"/>
      <c r="AD1116" s="17"/>
      <c r="AE1116" s="17"/>
      <c r="AR1116" s="174" t="s">
        <v>321</v>
      </c>
      <c r="AT1116" s="174" t="s">
        <v>127</v>
      </c>
      <c r="AU1116" s="174" t="s">
        <v>82</v>
      </c>
      <c r="AY1116" s="3" t="s">
        <v>124</v>
      </c>
      <c r="BE1116" s="175" t="n">
        <f aca="false">IF(N1116="základní",J1116,0)</f>
        <v>0</v>
      </c>
      <c r="BF1116" s="175" t="n">
        <f aca="false">IF(N1116="snížená",J1116,0)</f>
        <v>0</v>
      </c>
      <c r="BG1116" s="175" t="n">
        <f aca="false">IF(N1116="zákl. přenesená",J1116,0)</f>
        <v>0</v>
      </c>
      <c r="BH1116" s="175" t="n">
        <f aca="false">IF(N1116="sníž. přenesená",J1116,0)</f>
        <v>0</v>
      </c>
      <c r="BI1116" s="175" t="n">
        <f aca="false">IF(N1116="nulová",J1116,0)</f>
        <v>0</v>
      </c>
      <c r="BJ1116" s="3" t="s">
        <v>80</v>
      </c>
      <c r="BK1116" s="175" t="n">
        <f aca="false">ROUND(I1116*H1116,2)</f>
        <v>0</v>
      </c>
      <c r="BL1116" s="3" t="s">
        <v>321</v>
      </c>
      <c r="BM1116" s="174" t="s">
        <v>1295</v>
      </c>
    </row>
    <row r="1117" s="184" customFormat="true" ht="12.8" hidden="false" customHeight="false" outlineLevel="0" collapsed="false">
      <c r="B1117" s="185"/>
      <c r="D1117" s="178" t="s">
        <v>133</v>
      </c>
      <c r="E1117" s="186"/>
      <c r="F1117" s="187" t="s">
        <v>189</v>
      </c>
      <c r="H1117" s="188" t="n">
        <v>3.2</v>
      </c>
      <c r="L1117" s="185"/>
      <c r="M1117" s="189"/>
      <c r="N1117" s="190"/>
      <c r="O1117" s="190"/>
      <c r="P1117" s="190"/>
      <c r="Q1117" s="190"/>
      <c r="R1117" s="190"/>
      <c r="S1117" s="190"/>
      <c r="T1117" s="191"/>
      <c r="AT1117" s="186" t="s">
        <v>133</v>
      </c>
      <c r="AU1117" s="186" t="s">
        <v>82</v>
      </c>
      <c r="AV1117" s="184" t="s">
        <v>82</v>
      </c>
      <c r="AW1117" s="184" t="s">
        <v>29</v>
      </c>
      <c r="AX1117" s="184" t="s">
        <v>72</v>
      </c>
      <c r="AY1117" s="186" t="s">
        <v>124</v>
      </c>
    </row>
    <row r="1118" s="176" customFormat="true" ht="12.8" hidden="false" customHeight="false" outlineLevel="0" collapsed="false">
      <c r="B1118" s="177"/>
      <c r="D1118" s="178" t="s">
        <v>133</v>
      </c>
      <c r="E1118" s="179"/>
      <c r="F1118" s="180" t="s">
        <v>1296</v>
      </c>
      <c r="H1118" s="179"/>
      <c r="L1118" s="177"/>
      <c r="M1118" s="181"/>
      <c r="N1118" s="182"/>
      <c r="O1118" s="182"/>
      <c r="P1118" s="182"/>
      <c r="Q1118" s="182"/>
      <c r="R1118" s="182"/>
      <c r="S1118" s="182"/>
      <c r="T1118" s="183"/>
      <c r="AT1118" s="179" t="s">
        <v>133</v>
      </c>
      <c r="AU1118" s="179" t="s">
        <v>82</v>
      </c>
      <c r="AV1118" s="176" t="s">
        <v>80</v>
      </c>
      <c r="AW1118" s="176" t="s">
        <v>29</v>
      </c>
      <c r="AX1118" s="176" t="s">
        <v>72</v>
      </c>
      <c r="AY1118" s="179" t="s">
        <v>124</v>
      </c>
    </row>
    <row r="1119" s="184" customFormat="true" ht="12.8" hidden="false" customHeight="false" outlineLevel="0" collapsed="false">
      <c r="B1119" s="185"/>
      <c r="D1119" s="178" t="s">
        <v>133</v>
      </c>
      <c r="E1119" s="186"/>
      <c r="F1119" s="187" t="s">
        <v>1260</v>
      </c>
      <c r="H1119" s="188" t="n">
        <v>0.773</v>
      </c>
      <c r="L1119" s="185"/>
      <c r="M1119" s="189"/>
      <c r="N1119" s="190"/>
      <c r="O1119" s="190"/>
      <c r="P1119" s="190"/>
      <c r="Q1119" s="190"/>
      <c r="R1119" s="190"/>
      <c r="S1119" s="190"/>
      <c r="T1119" s="191"/>
      <c r="AT1119" s="186" t="s">
        <v>133</v>
      </c>
      <c r="AU1119" s="186" t="s">
        <v>82</v>
      </c>
      <c r="AV1119" s="184" t="s">
        <v>82</v>
      </c>
      <c r="AW1119" s="184" t="s">
        <v>29</v>
      </c>
      <c r="AX1119" s="184" t="s">
        <v>72</v>
      </c>
      <c r="AY1119" s="186" t="s">
        <v>124</v>
      </c>
    </row>
    <row r="1120" s="197" customFormat="true" ht="12.8" hidden="false" customHeight="false" outlineLevel="0" collapsed="false">
      <c r="B1120" s="198"/>
      <c r="D1120" s="178" t="s">
        <v>133</v>
      </c>
      <c r="E1120" s="199"/>
      <c r="F1120" s="200" t="s">
        <v>234</v>
      </c>
      <c r="H1120" s="201" t="n">
        <v>3.973</v>
      </c>
      <c r="L1120" s="198"/>
      <c r="M1120" s="202"/>
      <c r="N1120" s="203"/>
      <c r="O1120" s="203"/>
      <c r="P1120" s="203"/>
      <c r="Q1120" s="203"/>
      <c r="R1120" s="203"/>
      <c r="S1120" s="203"/>
      <c r="T1120" s="204"/>
      <c r="AT1120" s="199" t="s">
        <v>133</v>
      </c>
      <c r="AU1120" s="199" t="s">
        <v>82</v>
      </c>
      <c r="AV1120" s="197" t="s">
        <v>131</v>
      </c>
      <c r="AW1120" s="197" t="s">
        <v>29</v>
      </c>
      <c r="AX1120" s="197" t="s">
        <v>80</v>
      </c>
      <c r="AY1120" s="199" t="s">
        <v>124</v>
      </c>
    </row>
    <row r="1121" s="22" customFormat="true" ht="21.75" hidden="false" customHeight="true" outlineLevel="0" collapsed="false">
      <c r="A1121" s="17"/>
      <c r="B1121" s="162"/>
      <c r="C1121" s="205" t="s">
        <v>1297</v>
      </c>
      <c r="D1121" s="205" t="s">
        <v>272</v>
      </c>
      <c r="E1121" s="206" t="s">
        <v>1298</v>
      </c>
      <c r="F1121" s="207" t="s">
        <v>1299</v>
      </c>
      <c r="G1121" s="208" t="s">
        <v>256</v>
      </c>
      <c r="H1121" s="209" t="n">
        <v>4.37</v>
      </c>
      <c r="I1121" s="210"/>
      <c r="J1121" s="210" t="n">
        <f aca="false">ROUND(I1121*H1121,2)</f>
        <v>0</v>
      </c>
      <c r="K1121" s="211"/>
      <c r="L1121" s="212"/>
      <c r="M1121" s="213"/>
      <c r="N1121" s="214" t="s">
        <v>37</v>
      </c>
      <c r="O1121" s="172" t="n">
        <v>0</v>
      </c>
      <c r="P1121" s="172" t="n">
        <f aca="false">O1121*H1121</f>
        <v>0</v>
      </c>
      <c r="Q1121" s="172" t="n">
        <v>0.0005</v>
      </c>
      <c r="R1121" s="172" t="n">
        <f aca="false">Q1121*H1121</f>
        <v>0.002185</v>
      </c>
      <c r="S1121" s="172" t="n">
        <v>0</v>
      </c>
      <c r="T1121" s="173" t="n">
        <f aca="false">S1121*H1121</f>
        <v>0</v>
      </c>
      <c r="U1121" s="17"/>
      <c r="V1121" s="17"/>
      <c r="W1121" s="17"/>
      <c r="X1121" s="17"/>
      <c r="Y1121" s="17"/>
      <c r="Z1121" s="17"/>
      <c r="AA1121" s="17"/>
      <c r="AB1121" s="17"/>
      <c r="AC1121" s="17"/>
      <c r="AD1121" s="17"/>
      <c r="AE1121" s="17"/>
      <c r="AR1121" s="174" t="s">
        <v>471</v>
      </c>
      <c r="AT1121" s="174" t="s">
        <v>272</v>
      </c>
      <c r="AU1121" s="174" t="s">
        <v>82</v>
      </c>
      <c r="AY1121" s="3" t="s">
        <v>124</v>
      </c>
      <c r="BE1121" s="175" t="n">
        <f aca="false">IF(N1121="základní",J1121,0)</f>
        <v>0</v>
      </c>
      <c r="BF1121" s="175" t="n">
        <f aca="false">IF(N1121="snížená",J1121,0)</f>
        <v>0</v>
      </c>
      <c r="BG1121" s="175" t="n">
        <f aca="false">IF(N1121="zákl. přenesená",J1121,0)</f>
        <v>0</v>
      </c>
      <c r="BH1121" s="175" t="n">
        <f aca="false">IF(N1121="sníž. přenesená",J1121,0)</f>
        <v>0</v>
      </c>
      <c r="BI1121" s="175" t="n">
        <f aca="false">IF(N1121="nulová",J1121,0)</f>
        <v>0</v>
      </c>
      <c r="BJ1121" s="3" t="s">
        <v>80</v>
      </c>
      <c r="BK1121" s="175" t="n">
        <f aca="false">ROUND(I1121*H1121,2)</f>
        <v>0</v>
      </c>
      <c r="BL1121" s="3" t="s">
        <v>321</v>
      </c>
      <c r="BM1121" s="174" t="s">
        <v>1300</v>
      </c>
    </row>
    <row r="1122" s="184" customFormat="true" ht="12.8" hidden="false" customHeight="false" outlineLevel="0" collapsed="false">
      <c r="B1122" s="185"/>
      <c r="D1122" s="178" t="s">
        <v>133</v>
      </c>
      <c r="F1122" s="187" t="s">
        <v>1301</v>
      </c>
      <c r="H1122" s="188" t="n">
        <v>4.37</v>
      </c>
      <c r="L1122" s="185"/>
      <c r="M1122" s="189"/>
      <c r="N1122" s="190"/>
      <c r="O1122" s="190"/>
      <c r="P1122" s="190"/>
      <c r="Q1122" s="190"/>
      <c r="R1122" s="190"/>
      <c r="S1122" s="190"/>
      <c r="T1122" s="191"/>
      <c r="AT1122" s="186" t="s">
        <v>133</v>
      </c>
      <c r="AU1122" s="186" t="s">
        <v>82</v>
      </c>
      <c r="AV1122" s="184" t="s">
        <v>82</v>
      </c>
      <c r="AW1122" s="184" t="s">
        <v>2</v>
      </c>
      <c r="AX1122" s="184" t="s">
        <v>80</v>
      </c>
      <c r="AY1122" s="186" t="s">
        <v>124</v>
      </c>
    </row>
    <row r="1123" s="22" customFormat="true" ht="21.75" hidden="false" customHeight="true" outlineLevel="0" collapsed="false">
      <c r="A1123" s="17"/>
      <c r="B1123" s="162"/>
      <c r="C1123" s="163" t="s">
        <v>1302</v>
      </c>
      <c r="D1123" s="163" t="s">
        <v>127</v>
      </c>
      <c r="E1123" s="164" t="s">
        <v>1303</v>
      </c>
      <c r="F1123" s="165" t="s">
        <v>1304</v>
      </c>
      <c r="G1123" s="166" t="s">
        <v>256</v>
      </c>
      <c r="H1123" s="167" t="n">
        <v>34.308</v>
      </c>
      <c r="I1123" s="168"/>
      <c r="J1123" s="168" t="n">
        <f aca="false">ROUND(I1123*H1123,2)</f>
        <v>0</v>
      </c>
      <c r="K1123" s="169"/>
      <c r="L1123" s="18"/>
      <c r="M1123" s="170"/>
      <c r="N1123" s="171" t="s">
        <v>37</v>
      </c>
      <c r="O1123" s="172" t="n">
        <v>0.118</v>
      </c>
      <c r="P1123" s="172" t="n">
        <f aca="false">O1123*H1123</f>
        <v>4.048344</v>
      </c>
      <c r="Q1123" s="172" t="n">
        <v>0</v>
      </c>
      <c r="R1123" s="172" t="n">
        <f aca="false">Q1123*H1123</f>
        <v>0</v>
      </c>
      <c r="S1123" s="172" t="n">
        <v>0</v>
      </c>
      <c r="T1123" s="173" t="n">
        <f aca="false">S1123*H1123</f>
        <v>0</v>
      </c>
      <c r="U1123" s="17"/>
      <c r="V1123" s="17"/>
      <c r="W1123" s="17"/>
      <c r="X1123" s="17"/>
      <c r="Y1123" s="17"/>
      <c r="Z1123" s="17"/>
      <c r="AA1123" s="17"/>
      <c r="AB1123" s="17"/>
      <c r="AC1123" s="17"/>
      <c r="AD1123" s="17"/>
      <c r="AE1123" s="17"/>
      <c r="AR1123" s="174" t="s">
        <v>321</v>
      </c>
      <c r="AT1123" s="174" t="s">
        <v>127</v>
      </c>
      <c r="AU1123" s="174" t="s">
        <v>82</v>
      </c>
      <c r="AY1123" s="3" t="s">
        <v>124</v>
      </c>
      <c r="BE1123" s="175" t="n">
        <f aca="false">IF(N1123="základní",J1123,0)</f>
        <v>0</v>
      </c>
      <c r="BF1123" s="175" t="n">
        <f aca="false">IF(N1123="snížená",J1123,0)</f>
        <v>0</v>
      </c>
      <c r="BG1123" s="175" t="n">
        <f aca="false">IF(N1123="zákl. přenesená",J1123,0)</f>
        <v>0</v>
      </c>
      <c r="BH1123" s="175" t="n">
        <f aca="false">IF(N1123="sníž. přenesená",J1123,0)</f>
        <v>0</v>
      </c>
      <c r="BI1123" s="175" t="n">
        <f aca="false">IF(N1123="nulová",J1123,0)</f>
        <v>0</v>
      </c>
      <c r="BJ1123" s="3" t="s">
        <v>80</v>
      </c>
      <c r="BK1123" s="175" t="n">
        <f aca="false">ROUND(I1123*H1123,2)</f>
        <v>0</v>
      </c>
      <c r="BL1123" s="3" t="s">
        <v>321</v>
      </c>
      <c r="BM1123" s="174" t="s">
        <v>1305</v>
      </c>
    </row>
    <row r="1124" s="176" customFormat="true" ht="12.8" hidden="false" customHeight="false" outlineLevel="0" collapsed="false">
      <c r="B1124" s="177"/>
      <c r="D1124" s="178" t="s">
        <v>133</v>
      </c>
      <c r="E1124" s="179"/>
      <c r="F1124" s="180" t="s">
        <v>1306</v>
      </c>
      <c r="H1124" s="179"/>
      <c r="L1124" s="177"/>
      <c r="M1124" s="181"/>
      <c r="N1124" s="182"/>
      <c r="O1124" s="182"/>
      <c r="P1124" s="182"/>
      <c r="Q1124" s="182"/>
      <c r="R1124" s="182"/>
      <c r="S1124" s="182"/>
      <c r="T1124" s="183"/>
      <c r="AT1124" s="179" t="s">
        <v>133</v>
      </c>
      <c r="AU1124" s="179" t="s">
        <v>82</v>
      </c>
      <c r="AV1124" s="176" t="s">
        <v>80</v>
      </c>
      <c r="AW1124" s="176" t="s">
        <v>29</v>
      </c>
      <c r="AX1124" s="176" t="s">
        <v>72</v>
      </c>
      <c r="AY1124" s="179" t="s">
        <v>124</v>
      </c>
    </row>
    <row r="1125" s="184" customFormat="true" ht="12.8" hidden="false" customHeight="false" outlineLevel="0" collapsed="false">
      <c r="B1125" s="185"/>
      <c r="D1125" s="178" t="s">
        <v>133</v>
      </c>
      <c r="E1125" s="186"/>
      <c r="F1125" s="187" t="s">
        <v>1307</v>
      </c>
      <c r="H1125" s="188" t="n">
        <v>4.008</v>
      </c>
      <c r="L1125" s="185"/>
      <c r="M1125" s="189"/>
      <c r="N1125" s="190"/>
      <c r="O1125" s="190"/>
      <c r="P1125" s="190"/>
      <c r="Q1125" s="190"/>
      <c r="R1125" s="190"/>
      <c r="S1125" s="190"/>
      <c r="T1125" s="191"/>
      <c r="AT1125" s="186" t="s">
        <v>133</v>
      </c>
      <c r="AU1125" s="186" t="s">
        <v>82</v>
      </c>
      <c r="AV1125" s="184" t="s">
        <v>82</v>
      </c>
      <c r="AW1125" s="184" t="s">
        <v>29</v>
      </c>
      <c r="AX1125" s="184" t="s">
        <v>72</v>
      </c>
      <c r="AY1125" s="186" t="s">
        <v>124</v>
      </c>
    </row>
    <row r="1126" s="176" customFormat="true" ht="12.8" hidden="false" customHeight="false" outlineLevel="0" collapsed="false">
      <c r="B1126" s="177"/>
      <c r="D1126" s="178" t="s">
        <v>133</v>
      </c>
      <c r="E1126" s="179"/>
      <c r="F1126" s="180" t="s">
        <v>1308</v>
      </c>
      <c r="H1126" s="179"/>
      <c r="L1126" s="177"/>
      <c r="M1126" s="181"/>
      <c r="N1126" s="182"/>
      <c r="O1126" s="182"/>
      <c r="P1126" s="182"/>
      <c r="Q1126" s="182"/>
      <c r="R1126" s="182"/>
      <c r="S1126" s="182"/>
      <c r="T1126" s="183"/>
      <c r="AT1126" s="179" t="s">
        <v>133</v>
      </c>
      <c r="AU1126" s="179" t="s">
        <v>82</v>
      </c>
      <c r="AV1126" s="176" t="s">
        <v>80</v>
      </c>
      <c r="AW1126" s="176" t="s">
        <v>29</v>
      </c>
      <c r="AX1126" s="176" t="s">
        <v>72</v>
      </c>
      <c r="AY1126" s="179" t="s">
        <v>124</v>
      </c>
    </row>
    <row r="1127" s="184" customFormat="true" ht="12.8" hidden="false" customHeight="false" outlineLevel="0" collapsed="false">
      <c r="B1127" s="185"/>
      <c r="D1127" s="178" t="s">
        <v>133</v>
      </c>
      <c r="E1127" s="186"/>
      <c r="F1127" s="187" t="s">
        <v>1309</v>
      </c>
      <c r="H1127" s="188" t="n">
        <v>0.864</v>
      </c>
      <c r="L1127" s="185"/>
      <c r="M1127" s="189"/>
      <c r="N1127" s="190"/>
      <c r="O1127" s="190"/>
      <c r="P1127" s="190"/>
      <c r="Q1127" s="190"/>
      <c r="R1127" s="190"/>
      <c r="S1127" s="190"/>
      <c r="T1127" s="191"/>
      <c r="AT1127" s="186" t="s">
        <v>133</v>
      </c>
      <c r="AU1127" s="186" t="s">
        <v>82</v>
      </c>
      <c r="AV1127" s="184" t="s">
        <v>82</v>
      </c>
      <c r="AW1127" s="184" t="s">
        <v>29</v>
      </c>
      <c r="AX1127" s="184" t="s">
        <v>72</v>
      </c>
      <c r="AY1127" s="186" t="s">
        <v>124</v>
      </c>
    </row>
    <row r="1128" s="176" customFormat="true" ht="12.8" hidden="false" customHeight="false" outlineLevel="0" collapsed="false">
      <c r="B1128" s="177"/>
      <c r="D1128" s="178" t="s">
        <v>133</v>
      </c>
      <c r="E1128" s="179"/>
      <c r="F1128" s="180" t="s">
        <v>1310</v>
      </c>
      <c r="H1128" s="179"/>
      <c r="L1128" s="177"/>
      <c r="M1128" s="181"/>
      <c r="N1128" s="182"/>
      <c r="O1128" s="182"/>
      <c r="P1128" s="182"/>
      <c r="Q1128" s="182"/>
      <c r="R1128" s="182"/>
      <c r="S1128" s="182"/>
      <c r="T1128" s="183"/>
      <c r="AT1128" s="179" t="s">
        <v>133</v>
      </c>
      <c r="AU1128" s="179" t="s">
        <v>82</v>
      </c>
      <c r="AV1128" s="176" t="s">
        <v>80</v>
      </c>
      <c r="AW1128" s="176" t="s">
        <v>29</v>
      </c>
      <c r="AX1128" s="176" t="s">
        <v>72</v>
      </c>
      <c r="AY1128" s="179" t="s">
        <v>124</v>
      </c>
    </row>
    <row r="1129" s="184" customFormat="true" ht="12.8" hidden="false" customHeight="false" outlineLevel="0" collapsed="false">
      <c r="B1129" s="185"/>
      <c r="D1129" s="178" t="s">
        <v>133</v>
      </c>
      <c r="E1129" s="186"/>
      <c r="F1129" s="187" t="s">
        <v>1311</v>
      </c>
      <c r="H1129" s="188" t="n">
        <v>9.6</v>
      </c>
      <c r="L1129" s="185"/>
      <c r="M1129" s="189"/>
      <c r="N1129" s="190"/>
      <c r="O1129" s="190"/>
      <c r="P1129" s="190"/>
      <c r="Q1129" s="190"/>
      <c r="R1129" s="190"/>
      <c r="S1129" s="190"/>
      <c r="T1129" s="191"/>
      <c r="AT1129" s="186" t="s">
        <v>133</v>
      </c>
      <c r="AU1129" s="186" t="s">
        <v>82</v>
      </c>
      <c r="AV1129" s="184" t="s">
        <v>82</v>
      </c>
      <c r="AW1129" s="184" t="s">
        <v>29</v>
      </c>
      <c r="AX1129" s="184" t="s">
        <v>72</v>
      </c>
      <c r="AY1129" s="186" t="s">
        <v>124</v>
      </c>
    </row>
    <row r="1130" s="184" customFormat="true" ht="12.8" hidden="false" customHeight="false" outlineLevel="0" collapsed="false">
      <c r="B1130" s="185"/>
      <c r="D1130" s="178" t="s">
        <v>133</v>
      </c>
      <c r="E1130" s="186"/>
      <c r="F1130" s="187" t="s">
        <v>1312</v>
      </c>
      <c r="H1130" s="188" t="n">
        <v>19.836</v>
      </c>
      <c r="L1130" s="185"/>
      <c r="M1130" s="189"/>
      <c r="N1130" s="190"/>
      <c r="O1130" s="190"/>
      <c r="P1130" s="190"/>
      <c r="Q1130" s="190"/>
      <c r="R1130" s="190"/>
      <c r="S1130" s="190"/>
      <c r="T1130" s="191"/>
      <c r="AT1130" s="186" t="s">
        <v>133</v>
      </c>
      <c r="AU1130" s="186" t="s">
        <v>82</v>
      </c>
      <c r="AV1130" s="184" t="s">
        <v>82</v>
      </c>
      <c r="AW1130" s="184" t="s">
        <v>29</v>
      </c>
      <c r="AX1130" s="184" t="s">
        <v>72</v>
      </c>
      <c r="AY1130" s="186" t="s">
        <v>124</v>
      </c>
    </row>
    <row r="1131" s="197" customFormat="true" ht="12.8" hidden="false" customHeight="false" outlineLevel="0" collapsed="false">
      <c r="B1131" s="198"/>
      <c r="D1131" s="178" t="s">
        <v>133</v>
      </c>
      <c r="E1131" s="199"/>
      <c r="F1131" s="200" t="s">
        <v>234</v>
      </c>
      <c r="H1131" s="201" t="n">
        <v>34.308</v>
      </c>
      <c r="L1131" s="198"/>
      <c r="M1131" s="202"/>
      <c r="N1131" s="203"/>
      <c r="O1131" s="203"/>
      <c r="P1131" s="203"/>
      <c r="Q1131" s="203"/>
      <c r="R1131" s="203"/>
      <c r="S1131" s="203"/>
      <c r="T1131" s="204"/>
      <c r="AT1131" s="199" t="s">
        <v>133</v>
      </c>
      <c r="AU1131" s="199" t="s">
        <v>82</v>
      </c>
      <c r="AV1131" s="197" t="s">
        <v>131</v>
      </c>
      <c r="AW1131" s="197" t="s">
        <v>29</v>
      </c>
      <c r="AX1131" s="197" t="s">
        <v>80</v>
      </c>
      <c r="AY1131" s="199" t="s">
        <v>124</v>
      </c>
    </row>
    <row r="1132" s="22" customFormat="true" ht="16.5" hidden="false" customHeight="true" outlineLevel="0" collapsed="false">
      <c r="A1132" s="17"/>
      <c r="B1132" s="162"/>
      <c r="C1132" s="205" t="s">
        <v>1313</v>
      </c>
      <c r="D1132" s="205" t="s">
        <v>272</v>
      </c>
      <c r="E1132" s="206" t="s">
        <v>1314</v>
      </c>
      <c r="F1132" s="207" t="s">
        <v>1315</v>
      </c>
      <c r="G1132" s="208" t="s">
        <v>140</v>
      </c>
      <c r="H1132" s="209" t="n">
        <v>5.096</v>
      </c>
      <c r="I1132" s="210"/>
      <c r="J1132" s="210" t="n">
        <f aca="false">ROUND(I1132*H1132,2)</f>
        <v>0</v>
      </c>
      <c r="K1132" s="211"/>
      <c r="L1132" s="212"/>
      <c r="M1132" s="213"/>
      <c r="N1132" s="214" t="s">
        <v>37</v>
      </c>
      <c r="O1132" s="172" t="n">
        <v>0</v>
      </c>
      <c r="P1132" s="172" t="n">
        <f aca="false">O1132*H1132</f>
        <v>0</v>
      </c>
      <c r="Q1132" s="172" t="n">
        <v>1</v>
      </c>
      <c r="R1132" s="172" t="n">
        <f aca="false">Q1132*H1132</f>
        <v>5.096</v>
      </c>
      <c r="S1132" s="172" t="n">
        <v>0</v>
      </c>
      <c r="T1132" s="173" t="n">
        <f aca="false">S1132*H1132</f>
        <v>0</v>
      </c>
      <c r="U1132" s="17"/>
      <c r="V1132" s="17"/>
      <c r="W1132" s="17"/>
      <c r="X1132" s="17"/>
      <c r="Y1132" s="17"/>
      <c r="Z1132" s="17"/>
      <c r="AA1132" s="17"/>
      <c r="AB1132" s="17"/>
      <c r="AC1132" s="17"/>
      <c r="AD1132" s="17"/>
      <c r="AE1132" s="17"/>
      <c r="AR1132" s="174" t="s">
        <v>471</v>
      </c>
      <c r="AT1132" s="174" t="s">
        <v>272</v>
      </c>
      <c r="AU1132" s="174" t="s">
        <v>82</v>
      </c>
      <c r="AY1132" s="3" t="s">
        <v>124</v>
      </c>
      <c r="BE1132" s="175" t="n">
        <f aca="false">IF(N1132="základní",J1132,0)</f>
        <v>0</v>
      </c>
      <c r="BF1132" s="175" t="n">
        <f aca="false">IF(N1132="snížená",J1132,0)</f>
        <v>0</v>
      </c>
      <c r="BG1132" s="175" t="n">
        <f aca="false">IF(N1132="zákl. přenesená",J1132,0)</f>
        <v>0</v>
      </c>
      <c r="BH1132" s="175" t="n">
        <f aca="false">IF(N1132="sníž. přenesená",J1132,0)</f>
        <v>0</v>
      </c>
      <c r="BI1132" s="175" t="n">
        <f aca="false">IF(N1132="nulová",J1132,0)</f>
        <v>0</v>
      </c>
      <c r="BJ1132" s="3" t="s">
        <v>80</v>
      </c>
      <c r="BK1132" s="175" t="n">
        <f aca="false">ROUND(I1132*H1132,2)</f>
        <v>0</v>
      </c>
      <c r="BL1132" s="3" t="s">
        <v>321</v>
      </c>
      <c r="BM1132" s="174" t="s">
        <v>1316</v>
      </c>
    </row>
    <row r="1133" s="176" customFormat="true" ht="12.8" hidden="false" customHeight="false" outlineLevel="0" collapsed="false">
      <c r="B1133" s="177"/>
      <c r="D1133" s="178" t="s">
        <v>133</v>
      </c>
      <c r="E1133" s="179"/>
      <c r="F1133" s="180" t="s">
        <v>1306</v>
      </c>
      <c r="H1133" s="179"/>
      <c r="L1133" s="177"/>
      <c r="M1133" s="181"/>
      <c r="N1133" s="182"/>
      <c r="O1133" s="182"/>
      <c r="P1133" s="182"/>
      <c r="Q1133" s="182"/>
      <c r="R1133" s="182"/>
      <c r="S1133" s="182"/>
      <c r="T1133" s="183"/>
      <c r="AT1133" s="179" t="s">
        <v>133</v>
      </c>
      <c r="AU1133" s="179" t="s">
        <v>82</v>
      </c>
      <c r="AV1133" s="176" t="s">
        <v>80</v>
      </c>
      <c r="AW1133" s="176" t="s">
        <v>29</v>
      </c>
      <c r="AX1133" s="176" t="s">
        <v>72</v>
      </c>
      <c r="AY1133" s="179" t="s">
        <v>124</v>
      </c>
    </row>
    <row r="1134" s="184" customFormat="true" ht="12.8" hidden="false" customHeight="false" outlineLevel="0" collapsed="false">
      <c r="B1134" s="185"/>
      <c r="D1134" s="178" t="s">
        <v>133</v>
      </c>
      <c r="E1134" s="186"/>
      <c r="F1134" s="187" t="s">
        <v>1317</v>
      </c>
      <c r="H1134" s="188" t="n">
        <v>0.466</v>
      </c>
      <c r="L1134" s="185"/>
      <c r="M1134" s="189"/>
      <c r="N1134" s="190"/>
      <c r="O1134" s="190"/>
      <c r="P1134" s="190"/>
      <c r="Q1134" s="190"/>
      <c r="R1134" s="190"/>
      <c r="S1134" s="190"/>
      <c r="T1134" s="191"/>
      <c r="AT1134" s="186" t="s">
        <v>133</v>
      </c>
      <c r="AU1134" s="186" t="s">
        <v>82</v>
      </c>
      <c r="AV1134" s="184" t="s">
        <v>82</v>
      </c>
      <c r="AW1134" s="184" t="s">
        <v>29</v>
      </c>
      <c r="AX1134" s="184" t="s">
        <v>72</v>
      </c>
      <c r="AY1134" s="186" t="s">
        <v>124</v>
      </c>
    </row>
    <row r="1135" s="176" customFormat="true" ht="12.8" hidden="false" customHeight="false" outlineLevel="0" collapsed="false">
      <c r="B1135" s="177"/>
      <c r="D1135" s="178" t="s">
        <v>133</v>
      </c>
      <c r="E1135" s="179"/>
      <c r="F1135" s="180" t="s">
        <v>1308</v>
      </c>
      <c r="H1135" s="179"/>
      <c r="L1135" s="177"/>
      <c r="M1135" s="181"/>
      <c r="N1135" s="182"/>
      <c r="O1135" s="182"/>
      <c r="P1135" s="182"/>
      <c r="Q1135" s="182"/>
      <c r="R1135" s="182"/>
      <c r="S1135" s="182"/>
      <c r="T1135" s="183"/>
      <c r="AT1135" s="179" t="s">
        <v>133</v>
      </c>
      <c r="AU1135" s="179" t="s">
        <v>82</v>
      </c>
      <c r="AV1135" s="176" t="s">
        <v>80</v>
      </c>
      <c r="AW1135" s="176" t="s">
        <v>29</v>
      </c>
      <c r="AX1135" s="176" t="s">
        <v>72</v>
      </c>
      <c r="AY1135" s="179" t="s">
        <v>124</v>
      </c>
    </row>
    <row r="1136" s="184" customFormat="true" ht="12.8" hidden="false" customHeight="false" outlineLevel="0" collapsed="false">
      <c r="B1136" s="185"/>
      <c r="D1136" s="178" t="s">
        <v>133</v>
      </c>
      <c r="E1136" s="186"/>
      <c r="F1136" s="187" t="s">
        <v>1318</v>
      </c>
      <c r="H1136" s="188" t="n">
        <v>0.067</v>
      </c>
      <c r="L1136" s="185"/>
      <c r="M1136" s="189"/>
      <c r="N1136" s="190"/>
      <c r="O1136" s="190"/>
      <c r="P1136" s="190"/>
      <c r="Q1136" s="190"/>
      <c r="R1136" s="190"/>
      <c r="S1136" s="190"/>
      <c r="T1136" s="191"/>
      <c r="AT1136" s="186" t="s">
        <v>133</v>
      </c>
      <c r="AU1136" s="186" t="s">
        <v>82</v>
      </c>
      <c r="AV1136" s="184" t="s">
        <v>82</v>
      </c>
      <c r="AW1136" s="184" t="s">
        <v>29</v>
      </c>
      <c r="AX1136" s="184" t="s">
        <v>72</v>
      </c>
      <c r="AY1136" s="186" t="s">
        <v>124</v>
      </c>
    </row>
    <row r="1137" s="176" customFormat="true" ht="12.8" hidden="false" customHeight="false" outlineLevel="0" collapsed="false">
      <c r="B1137" s="177"/>
      <c r="D1137" s="178" t="s">
        <v>133</v>
      </c>
      <c r="E1137" s="179"/>
      <c r="F1137" s="180" t="s">
        <v>1310</v>
      </c>
      <c r="H1137" s="179"/>
      <c r="L1137" s="177"/>
      <c r="M1137" s="181"/>
      <c r="N1137" s="182"/>
      <c r="O1137" s="182"/>
      <c r="P1137" s="182"/>
      <c r="Q1137" s="182"/>
      <c r="R1137" s="182"/>
      <c r="S1137" s="182"/>
      <c r="T1137" s="183"/>
      <c r="AT1137" s="179" t="s">
        <v>133</v>
      </c>
      <c r="AU1137" s="179" t="s">
        <v>82</v>
      </c>
      <c r="AV1137" s="176" t="s">
        <v>80</v>
      </c>
      <c r="AW1137" s="176" t="s">
        <v>29</v>
      </c>
      <c r="AX1137" s="176" t="s">
        <v>72</v>
      </c>
      <c r="AY1137" s="179" t="s">
        <v>124</v>
      </c>
    </row>
    <row r="1138" s="184" customFormat="true" ht="12.8" hidden="false" customHeight="false" outlineLevel="0" collapsed="false">
      <c r="B1138" s="185"/>
      <c r="D1138" s="178" t="s">
        <v>133</v>
      </c>
      <c r="E1138" s="186"/>
      <c r="F1138" s="187" t="s">
        <v>1319</v>
      </c>
      <c r="H1138" s="188" t="n">
        <v>1.488</v>
      </c>
      <c r="L1138" s="185"/>
      <c r="M1138" s="189"/>
      <c r="N1138" s="190"/>
      <c r="O1138" s="190"/>
      <c r="P1138" s="190"/>
      <c r="Q1138" s="190"/>
      <c r="R1138" s="190"/>
      <c r="S1138" s="190"/>
      <c r="T1138" s="191"/>
      <c r="AT1138" s="186" t="s">
        <v>133</v>
      </c>
      <c r="AU1138" s="186" t="s">
        <v>82</v>
      </c>
      <c r="AV1138" s="184" t="s">
        <v>82</v>
      </c>
      <c r="AW1138" s="184" t="s">
        <v>29</v>
      </c>
      <c r="AX1138" s="184" t="s">
        <v>72</v>
      </c>
      <c r="AY1138" s="186" t="s">
        <v>124</v>
      </c>
    </row>
    <row r="1139" s="184" customFormat="true" ht="12.8" hidden="false" customHeight="false" outlineLevel="0" collapsed="false">
      <c r="B1139" s="185"/>
      <c r="D1139" s="178" t="s">
        <v>133</v>
      </c>
      <c r="E1139" s="186"/>
      <c r="F1139" s="187" t="s">
        <v>1320</v>
      </c>
      <c r="H1139" s="188" t="n">
        <v>3.075</v>
      </c>
      <c r="L1139" s="185"/>
      <c r="M1139" s="189"/>
      <c r="N1139" s="190"/>
      <c r="O1139" s="190"/>
      <c r="P1139" s="190"/>
      <c r="Q1139" s="190"/>
      <c r="R1139" s="190"/>
      <c r="S1139" s="190"/>
      <c r="T1139" s="191"/>
      <c r="AT1139" s="186" t="s">
        <v>133</v>
      </c>
      <c r="AU1139" s="186" t="s">
        <v>82</v>
      </c>
      <c r="AV1139" s="184" t="s">
        <v>82</v>
      </c>
      <c r="AW1139" s="184" t="s">
        <v>29</v>
      </c>
      <c r="AX1139" s="184" t="s">
        <v>72</v>
      </c>
      <c r="AY1139" s="186" t="s">
        <v>124</v>
      </c>
    </row>
    <row r="1140" s="197" customFormat="true" ht="12.8" hidden="false" customHeight="false" outlineLevel="0" collapsed="false">
      <c r="B1140" s="198"/>
      <c r="D1140" s="178" t="s">
        <v>133</v>
      </c>
      <c r="E1140" s="199"/>
      <c r="F1140" s="200" t="s">
        <v>234</v>
      </c>
      <c r="H1140" s="201" t="n">
        <v>5.096</v>
      </c>
      <c r="L1140" s="198"/>
      <c r="M1140" s="202"/>
      <c r="N1140" s="203"/>
      <c r="O1140" s="203"/>
      <c r="P1140" s="203"/>
      <c r="Q1140" s="203"/>
      <c r="R1140" s="203"/>
      <c r="S1140" s="203"/>
      <c r="T1140" s="204"/>
      <c r="AT1140" s="199" t="s">
        <v>133</v>
      </c>
      <c r="AU1140" s="199" t="s">
        <v>82</v>
      </c>
      <c r="AV1140" s="197" t="s">
        <v>131</v>
      </c>
      <c r="AW1140" s="197" t="s">
        <v>29</v>
      </c>
      <c r="AX1140" s="197" t="s">
        <v>80</v>
      </c>
      <c r="AY1140" s="199" t="s">
        <v>124</v>
      </c>
    </row>
    <row r="1141" s="22" customFormat="true" ht="21.75" hidden="false" customHeight="true" outlineLevel="0" collapsed="false">
      <c r="A1141" s="17"/>
      <c r="B1141" s="162"/>
      <c r="C1141" s="163" t="s">
        <v>1321</v>
      </c>
      <c r="D1141" s="163" t="s">
        <v>127</v>
      </c>
      <c r="E1141" s="164" t="s">
        <v>1322</v>
      </c>
      <c r="F1141" s="165" t="s">
        <v>1323</v>
      </c>
      <c r="G1141" s="166" t="s">
        <v>1238</v>
      </c>
      <c r="H1141" s="167" t="n">
        <v>5572.082</v>
      </c>
      <c r="I1141" s="168"/>
      <c r="J1141" s="168" t="n">
        <f aca="false">ROUND(I1141*H1141,2)</f>
        <v>0</v>
      </c>
      <c r="K1141" s="169"/>
      <c r="L1141" s="18"/>
      <c r="M1141" s="170"/>
      <c r="N1141" s="171" t="s">
        <v>37</v>
      </c>
      <c r="O1141" s="172" t="n">
        <v>0</v>
      </c>
      <c r="P1141" s="172" t="n">
        <f aca="false">O1141*H1141</f>
        <v>0</v>
      </c>
      <c r="Q1141" s="172" t="n">
        <v>0</v>
      </c>
      <c r="R1141" s="172" t="n">
        <f aca="false">Q1141*H1141</f>
        <v>0</v>
      </c>
      <c r="S1141" s="172" t="n">
        <v>0</v>
      </c>
      <c r="T1141" s="173" t="n">
        <f aca="false">S1141*H1141</f>
        <v>0</v>
      </c>
      <c r="U1141" s="17"/>
      <c r="V1141" s="17"/>
      <c r="W1141" s="17"/>
      <c r="X1141" s="17"/>
      <c r="Y1141" s="17"/>
      <c r="Z1141" s="17"/>
      <c r="AA1141" s="17"/>
      <c r="AB1141" s="17"/>
      <c r="AC1141" s="17"/>
      <c r="AD1141" s="17"/>
      <c r="AE1141" s="17"/>
      <c r="AR1141" s="174" t="s">
        <v>321</v>
      </c>
      <c r="AT1141" s="174" t="s">
        <v>127</v>
      </c>
      <c r="AU1141" s="174" t="s">
        <v>82</v>
      </c>
      <c r="AY1141" s="3" t="s">
        <v>124</v>
      </c>
      <c r="BE1141" s="175" t="n">
        <f aca="false">IF(N1141="základní",J1141,0)</f>
        <v>0</v>
      </c>
      <c r="BF1141" s="175" t="n">
        <f aca="false">IF(N1141="snížená",J1141,0)</f>
        <v>0</v>
      </c>
      <c r="BG1141" s="175" t="n">
        <f aca="false">IF(N1141="zákl. přenesená",J1141,0)</f>
        <v>0</v>
      </c>
      <c r="BH1141" s="175" t="n">
        <f aca="false">IF(N1141="sníž. přenesená",J1141,0)</f>
        <v>0</v>
      </c>
      <c r="BI1141" s="175" t="n">
        <f aca="false">IF(N1141="nulová",J1141,0)</f>
        <v>0</v>
      </c>
      <c r="BJ1141" s="3" t="s">
        <v>80</v>
      </c>
      <c r="BK1141" s="175" t="n">
        <f aca="false">ROUND(I1141*H1141,2)</f>
        <v>0</v>
      </c>
      <c r="BL1141" s="3" t="s">
        <v>321</v>
      </c>
      <c r="BM1141" s="174" t="s">
        <v>1324</v>
      </c>
    </row>
    <row r="1142" s="149" customFormat="true" ht="22.8" hidden="false" customHeight="true" outlineLevel="0" collapsed="false">
      <c r="B1142" s="150"/>
      <c r="D1142" s="151" t="s">
        <v>71</v>
      </c>
      <c r="E1142" s="160" t="s">
        <v>1325</v>
      </c>
      <c r="F1142" s="160" t="s">
        <v>1326</v>
      </c>
      <c r="J1142" s="161" t="n">
        <f aca="false">BK1142</f>
        <v>0</v>
      </c>
      <c r="L1142" s="150"/>
      <c r="M1142" s="154"/>
      <c r="N1142" s="155"/>
      <c r="O1142" s="155"/>
      <c r="P1142" s="156" t="n">
        <f aca="false">SUM(P1143:P1340)</f>
        <v>329.33839</v>
      </c>
      <c r="Q1142" s="155"/>
      <c r="R1142" s="156" t="n">
        <f aca="false">SUM(R1143:R1340)</f>
        <v>10.48339911</v>
      </c>
      <c r="S1142" s="155"/>
      <c r="T1142" s="157" t="n">
        <f aca="false">SUM(T1143:T1340)</f>
        <v>0</v>
      </c>
      <c r="AR1142" s="151" t="s">
        <v>82</v>
      </c>
      <c r="AT1142" s="158" t="s">
        <v>71</v>
      </c>
      <c r="AU1142" s="158" t="s">
        <v>80</v>
      </c>
      <c r="AY1142" s="151" t="s">
        <v>124</v>
      </c>
      <c r="BK1142" s="159" t="n">
        <f aca="false">SUM(BK1143:BK1340)</f>
        <v>0</v>
      </c>
    </row>
    <row r="1143" s="22" customFormat="true" ht="21.75" hidden="false" customHeight="true" outlineLevel="0" collapsed="false">
      <c r="A1143" s="17"/>
      <c r="B1143" s="162"/>
      <c r="C1143" s="163" t="s">
        <v>1327</v>
      </c>
      <c r="D1143" s="163" t="s">
        <v>127</v>
      </c>
      <c r="E1143" s="164" t="s">
        <v>1328</v>
      </c>
      <c r="F1143" s="165" t="s">
        <v>1329</v>
      </c>
      <c r="G1143" s="166" t="s">
        <v>256</v>
      </c>
      <c r="H1143" s="167" t="n">
        <v>31.75</v>
      </c>
      <c r="I1143" s="168"/>
      <c r="J1143" s="168" t="n">
        <f aca="false">ROUND(I1143*H1143,2)</f>
        <v>0</v>
      </c>
      <c r="K1143" s="169"/>
      <c r="L1143" s="18"/>
      <c r="M1143" s="170"/>
      <c r="N1143" s="171" t="s">
        <v>37</v>
      </c>
      <c r="O1143" s="172" t="n">
        <v>0.251</v>
      </c>
      <c r="P1143" s="172" t="n">
        <f aca="false">O1143*H1143</f>
        <v>7.96925</v>
      </c>
      <c r="Q1143" s="172" t="n">
        <v>0.006</v>
      </c>
      <c r="R1143" s="172" t="n">
        <f aca="false">Q1143*H1143</f>
        <v>0.1905</v>
      </c>
      <c r="S1143" s="172" t="n">
        <v>0</v>
      </c>
      <c r="T1143" s="173" t="n">
        <f aca="false">S1143*H1143</f>
        <v>0</v>
      </c>
      <c r="U1143" s="17"/>
      <c r="V1143" s="17"/>
      <c r="W1143" s="17"/>
      <c r="X1143" s="17"/>
      <c r="Y1143" s="17"/>
      <c r="Z1143" s="17"/>
      <c r="AA1143" s="17"/>
      <c r="AB1143" s="17"/>
      <c r="AC1143" s="17"/>
      <c r="AD1143" s="17"/>
      <c r="AE1143" s="17"/>
      <c r="AR1143" s="174" t="s">
        <v>321</v>
      </c>
      <c r="AT1143" s="174" t="s">
        <v>127</v>
      </c>
      <c r="AU1143" s="174" t="s">
        <v>82</v>
      </c>
      <c r="AY1143" s="3" t="s">
        <v>124</v>
      </c>
      <c r="BE1143" s="175" t="n">
        <f aca="false">IF(N1143="základní",J1143,0)</f>
        <v>0</v>
      </c>
      <c r="BF1143" s="175" t="n">
        <f aca="false">IF(N1143="snížená",J1143,0)</f>
        <v>0</v>
      </c>
      <c r="BG1143" s="175" t="n">
        <f aca="false">IF(N1143="zákl. přenesená",J1143,0)</f>
        <v>0</v>
      </c>
      <c r="BH1143" s="175" t="n">
        <f aca="false">IF(N1143="sníž. přenesená",J1143,0)</f>
        <v>0</v>
      </c>
      <c r="BI1143" s="175" t="n">
        <f aca="false">IF(N1143="nulová",J1143,0)</f>
        <v>0</v>
      </c>
      <c r="BJ1143" s="3" t="s">
        <v>80</v>
      </c>
      <c r="BK1143" s="175" t="n">
        <f aca="false">ROUND(I1143*H1143,2)</f>
        <v>0</v>
      </c>
      <c r="BL1143" s="3" t="s">
        <v>321</v>
      </c>
      <c r="BM1143" s="174" t="s">
        <v>1330</v>
      </c>
    </row>
    <row r="1144" s="176" customFormat="true" ht="12.8" hidden="false" customHeight="false" outlineLevel="0" collapsed="false">
      <c r="B1144" s="177"/>
      <c r="D1144" s="178" t="s">
        <v>133</v>
      </c>
      <c r="E1144" s="179"/>
      <c r="F1144" s="180" t="s">
        <v>1331</v>
      </c>
      <c r="H1144" s="179"/>
      <c r="L1144" s="177"/>
      <c r="M1144" s="181"/>
      <c r="N1144" s="182"/>
      <c r="O1144" s="182"/>
      <c r="P1144" s="182"/>
      <c r="Q1144" s="182"/>
      <c r="R1144" s="182"/>
      <c r="S1144" s="182"/>
      <c r="T1144" s="183"/>
      <c r="AT1144" s="179" t="s">
        <v>133</v>
      </c>
      <c r="AU1144" s="179" t="s">
        <v>82</v>
      </c>
      <c r="AV1144" s="176" t="s">
        <v>80</v>
      </c>
      <c r="AW1144" s="176" t="s">
        <v>29</v>
      </c>
      <c r="AX1144" s="176" t="s">
        <v>72</v>
      </c>
      <c r="AY1144" s="179" t="s">
        <v>124</v>
      </c>
    </row>
    <row r="1145" s="184" customFormat="true" ht="12.8" hidden="false" customHeight="false" outlineLevel="0" collapsed="false">
      <c r="B1145" s="185"/>
      <c r="D1145" s="178" t="s">
        <v>133</v>
      </c>
      <c r="E1145" s="186"/>
      <c r="F1145" s="187" t="s">
        <v>1332</v>
      </c>
      <c r="H1145" s="188" t="n">
        <v>31.75</v>
      </c>
      <c r="L1145" s="185"/>
      <c r="M1145" s="189"/>
      <c r="N1145" s="190"/>
      <c r="O1145" s="190"/>
      <c r="P1145" s="190"/>
      <c r="Q1145" s="190"/>
      <c r="R1145" s="190"/>
      <c r="S1145" s="190"/>
      <c r="T1145" s="191"/>
      <c r="AT1145" s="186" t="s">
        <v>133</v>
      </c>
      <c r="AU1145" s="186" t="s">
        <v>82</v>
      </c>
      <c r="AV1145" s="184" t="s">
        <v>82</v>
      </c>
      <c r="AW1145" s="184" t="s">
        <v>29</v>
      </c>
      <c r="AX1145" s="184" t="s">
        <v>80</v>
      </c>
      <c r="AY1145" s="186" t="s">
        <v>124</v>
      </c>
    </row>
    <row r="1146" s="22" customFormat="true" ht="16.5" hidden="false" customHeight="true" outlineLevel="0" collapsed="false">
      <c r="A1146" s="17"/>
      <c r="B1146" s="162"/>
      <c r="C1146" s="205" t="s">
        <v>1333</v>
      </c>
      <c r="D1146" s="205" t="s">
        <v>272</v>
      </c>
      <c r="E1146" s="206" t="s">
        <v>1334</v>
      </c>
      <c r="F1146" s="207" t="s">
        <v>1335</v>
      </c>
      <c r="G1146" s="208" t="s">
        <v>256</v>
      </c>
      <c r="H1146" s="209" t="n">
        <v>32.385</v>
      </c>
      <c r="I1146" s="210"/>
      <c r="J1146" s="210" t="n">
        <f aca="false">ROUND(I1146*H1146,2)</f>
        <v>0</v>
      </c>
      <c r="K1146" s="211"/>
      <c r="L1146" s="212"/>
      <c r="M1146" s="213"/>
      <c r="N1146" s="214" t="s">
        <v>37</v>
      </c>
      <c r="O1146" s="172" t="n">
        <v>0</v>
      </c>
      <c r="P1146" s="172" t="n">
        <f aca="false">O1146*H1146</f>
        <v>0</v>
      </c>
      <c r="Q1146" s="172" t="n">
        <v>0.02275</v>
      </c>
      <c r="R1146" s="172" t="n">
        <f aca="false">Q1146*H1146</f>
        <v>0.73675875</v>
      </c>
      <c r="S1146" s="172" t="n">
        <v>0</v>
      </c>
      <c r="T1146" s="173" t="n">
        <f aca="false">S1146*H1146</f>
        <v>0</v>
      </c>
      <c r="U1146" s="17"/>
      <c r="V1146" s="17"/>
      <c r="W1146" s="17"/>
      <c r="X1146" s="17"/>
      <c r="Y1146" s="17"/>
      <c r="Z1146" s="17"/>
      <c r="AA1146" s="17"/>
      <c r="AB1146" s="17"/>
      <c r="AC1146" s="17"/>
      <c r="AD1146" s="17"/>
      <c r="AE1146" s="17"/>
      <c r="AR1146" s="174" t="s">
        <v>471</v>
      </c>
      <c r="AT1146" s="174" t="s">
        <v>272</v>
      </c>
      <c r="AU1146" s="174" t="s">
        <v>82</v>
      </c>
      <c r="AY1146" s="3" t="s">
        <v>124</v>
      </c>
      <c r="BE1146" s="175" t="n">
        <f aca="false">IF(N1146="základní",J1146,0)</f>
        <v>0</v>
      </c>
      <c r="BF1146" s="175" t="n">
        <f aca="false">IF(N1146="snížená",J1146,0)</f>
        <v>0</v>
      </c>
      <c r="BG1146" s="175" t="n">
        <f aca="false">IF(N1146="zákl. přenesená",J1146,0)</f>
        <v>0</v>
      </c>
      <c r="BH1146" s="175" t="n">
        <f aca="false">IF(N1146="sníž. přenesená",J1146,0)</f>
        <v>0</v>
      </c>
      <c r="BI1146" s="175" t="n">
        <f aca="false">IF(N1146="nulová",J1146,0)</f>
        <v>0</v>
      </c>
      <c r="BJ1146" s="3" t="s">
        <v>80</v>
      </c>
      <c r="BK1146" s="175" t="n">
        <f aca="false">ROUND(I1146*H1146,2)</f>
        <v>0</v>
      </c>
      <c r="BL1146" s="3" t="s">
        <v>321</v>
      </c>
      <c r="BM1146" s="174" t="s">
        <v>1336</v>
      </c>
    </row>
    <row r="1147" s="184" customFormat="true" ht="12.8" hidden="false" customHeight="false" outlineLevel="0" collapsed="false">
      <c r="B1147" s="185"/>
      <c r="D1147" s="178" t="s">
        <v>133</v>
      </c>
      <c r="F1147" s="187" t="s">
        <v>1337</v>
      </c>
      <c r="H1147" s="188" t="n">
        <v>32.385</v>
      </c>
      <c r="L1147" s="185"/>
      <c r="M1147" s="189"/>
      <c r="N1147" s="190"/>
      <c r="O1147" s="190"/>
      <c r="P1147" s="190"/>
      <c r="Q1147" s="190"/>
      <c r="R1147" s="190"/>
      <c r="S1147" s="190"/>
      <c r="T1147" s="191"/>
      <c r="AT1147" s="186" t="s">
        <v>133</v>
      </c>
      <c r="AU1147" s="186" t="s">
        <v>82</v>
      </c>
      <c r="AV1147" s="184" t="s">
        <v>82</v>
      </c>
      <c r="AW1147" s="184" t="s">
        <v>2</v>
      </c>
      <c r="AX1147" s="184" t="s">
        <v>80</v>
      </c>
      <c r="AY1147" s="186" t="s">
        <v>124</v>
      </c>
    </row>
    <row r="1148" s="22" customFormat="true" ht="21.75" hidden="false" customHeight="true" outlineLevel="0" collapsed="false">
      <c r="A1148" s="17"/>
      <c r="B1148" s="162"/>
      <c r="C1148" s="163" t="s">
        <v>1338</v>
      </c>
      <c r="D1148" s="163" t="s">
        <v>127</v>
      </c>
      <c r="E1148" s="164" t="s">
        <v>1339</v>
      </c>
      <c r="F1148" s="165" t="s">
        <v>1340</v>
      </c>
      <c r="G1148" s="166" t="s">
        <v>256</v>
      </c>
      <c r="H1148" s="167" t="n">
        <v>1247.68</v>
      </c>
      <c r="I1148" s="168"/>
      <c r="J1148" s="168" t="n">
        <f aca="false">ROUND(I1148*H1148,2)</f>
        <v>0</v>
      </c>
      <c r="K1148" s="169"/>
      <c r="L1148" s="18"/>
      <c r="M1148" s="170"/>
      <c r="N1148" s="171" t="s">
        <v>37</v>
      </c>
      <c r="O1148" s="172" t="n">
        <v>0.06</v>
      </c>
      <c r="P1148" s="172" t="n">
        <f aca="false">O1148*H1148</f>
        <v>74.8608</v>
      </c>
      <c r="Q1148" s="172" t="n">
        <v>0</v>
      </c>
      <c r="R1148" s="172" t="n">
        <f aca="false">Q1148*H1148</f>
        <v>0</v>
      </c>
      <c r="S1148" s="172" t="n">
        <v>0</v>
      </c>
      <c r="T1148" s="173" t="n">
        <f aca="false">S1148*H1148</f>
        <v>0</v>
      </c>
      <c r="U1148" s="17"/>
      <c r="V1148" s="17"/>
      <c r="W1148" s="17"/>
      <c r="X1148" s="17"/>
      <c r="Y1148" s="17"/>
      <c r="Z1148" s="17"/>
      <c r="AA1148" s="17"/>
      <c r="AB1148" s="17"/>
      <c r="AC1148" s="17"/>
      <c r="AD1148" s="17"/>
      <c r="AE1148" s="17"/>
      <c r="AR1148" s="174" t="s">
        <v>321</v>
      </c>
      <c r="AT1148" s="174" t="s">
        <v>127</v>
      </c>
      <c r="AU1148" s="174" t="s">
        <v>82</v>
      </c>
      <c r="AY1148" s="3" t="s">
        <v>124</v>
      </c>
      <c r="BE1148" s="175" t="n">
        <f aca="false">IF(N1148="základní",J1148,0)</f>
        <v>0</v>
      </c>
      <c r="BF1148" s="175" t="n">
        <f aca="false">IF(N1148="snížená",J1148,0)</f>
        <v>0</v>
      </c>
      <c r="BG1148" s="175" t="n">
        <f aca="false">IF(N1148="zákl. přenesená",J1148,0)</f>
        <v>0</v>
      </c>
      <c r="BH1148" s="175" t="n">
        <f aca="false">IF(N1148="sníž. přenesená",J1148,0)</f>
        <v>0</v>
      </c>
      <c r="BI1148" s="175" t="n">
        <f aca="false">IF(N1148="nulová",J1148,0)</f>
        <v>0</v>
      </c>
      <c r="BJ1148" s="3" t="s">
        <v>80</v>
      </c>
      <c r="BK1148" s="175" t="n">
        <f aca="false">ROUND(I1148*H1148,2)</f>
        <v>0</v>
      </c>
      <c r="BL1148" s="3" t="s">
        <v>321</v>
      </c>
      <c r="BM1148" s="174" t="s">
        <v>1341</v>
      </c>
    </row>
    <row r="1149" s="184" customFormat="true" ht="12.8" hidden="false" customHeight="false" outlineLevel="0" collapsed="false">
      <c r="B1149" s="185"/>
      <c r="D1149" s="178" t="s">
        <v>133</v>
      </c>
      <c r="E1149" s="186"/>
      <c r="F1149" s="187" t="s">
        <v>1342</v>
      </c>
      <c r="H1149" s="188" t="n">
        <v>12.44</v>
      </c>
      <c r="L1149" s="185"/>
      <c r="M1149" s="189"/>
      <c r="N1149" s="190"/>
      <c r="O1149" s="190"/>
      <c r="P1149" s="190"/>
      <c r="Q1149" s="190"/>
      <c r="R1149" s="190"/>
      <c r="S1149" s="190"/>
      <c r="T1149" s="191"/>
      <c r="AT1149" s="186" t="s">
        <v>133</v>
      </c>
      <c r="AU1149" s="186" t="s">
        <v>82</v>
      </c>
      <c r="AV1149" s="184" t="s">
        <v>82</v>
      </c>
      <c r="AW1149" s="184" t="s">
        <v>29</v>
      </c>
      <c r="AX1149" s="184" t="s">
        <v>72</v>
      </c>
      <c r="AY1149" s="186" t="s">
        <v>124</v>
      </c>
    </row>
    <row r="1150" s="184" customFormat="true" ht="12.8" hidden="false" customHeight="false" outlineLevel="0" collapsed="false">
      <c r="B1150" s="185"/>
      <c r="D1150" s="178" t="s">
        <v>133</v>
      </c>
      <c r="E1150" s="186"/>
      <c r="F1150" s="187" t="s">
        <v>1343</v>
      </c>
      <c r="H1150" s="188" t="n">
        <v>53.78</v>
      </c>
      <c r="L1150" s="185"/>
      <c r="M1150" s="189"/>
      <c r="N1150" s="190"/>
      <c r="O1150" s="190"/>
      <c r="P1150" s="190"/>
      <c r="Q1150" s="190"/>
      <c r="R1150" s="190"/>
      <c r="S1150" s="190"/>
      <c r="T1150" s="191"/>
      <c r="AT1150" s="186" t="s">
        <v>133</v>
      </c>
      <c r="AU1150" s="186" t="s">
        <v>82</v>
      </c>
      <c r="AV1150" s="184" t="s">
        <v>82</v>
      </c>
      <c r="AW1150" s="184" t="s">
        <v>29</v>
      </c>
      <c r="AX1150" s="184" t="s">
        <v>72</v>
      </c>
      <c r="AY1150" s="186" t="s">
        <v>124</v>
      </c>
    </row>
    <row r="1151" s="184" customFormat="true" ht="12.8" hidden="false" customHeight="false" outlineLevel="0" collapsed="false">
      <c r="B1151" s="185"/>
      <c r="D1151" s="178" t="s">
        <v>133</v>
      </c>
      <c r="E1151" s="186"/>
      <c r="F1151" s="187" t="s">
        <v>1033</v>
      </c>
      <c r="H1151" s="188" t="n">
        <v>56.44</v>
      </c>
      <c r="L1151" s="185"/>
      <c r="M1151" s="189"/>
      <c r="N1151" s="190"/>
      <c r="O1151" s="190"/>
      <c r="P1151" s="190"/>
      <c r="Q1151" s="190"/>
      <c r="R1151" s="190"/>
      <c r="S1151" s="190"/>
      <c r="T1151" s="191"/>
      <c r="AT1151" s="186" t="s">
        <v>133</v>
      </c>
      <c r="AU1151" s="186" t="s">
        <v>82</v>
      </c>
      <c r="AV1151" s="184" t="s">
        <v>82</v>
      </c>
      <c r="AW1151" s="184" t="s">
        <v>29</v>
      </c>
      <c r="AX1151" s="184" t="s">
        <v>72</v>
      </c>
      <c r="AY1151" s="186" t="s">
        <v>124</v>
      </c>
    </row>
    <row r="1152" s="184" customFormat="true" ht="12.8" hidden="false" customHeight="false" outlineLevel="0" collapsed="false">
      <c r="B1152" s="185"/>
      <c r="D1152" s="178" t="s">
        <v>133</v>
      </c>
      <c r="E1152" s="186"/>
      <c r="F1152" s="187" t="s">
        <v>1034</v>
      </c>
      <c r="H1152" s="188" t="n">
        <v>13.64</v>
      </c>
      <c r="L1152" s="185"/>
      <c r="M1152" s="189"/>
      <c r="N1152" s="190"/>
      <c r="O1152" s="190"/>
      <c r="P1152" s="190"/>
      <c r="Q1152" s="190"/>
      <c r="R1152" s="190"/>
      <c r="S1152" s="190"/>
      <c r="T1152" s="191"/>
      <c r="AT1152" s="186" t="s">
        <v>133</v>
      </c>
      <c r="AU1152" s="186" t="s">
        <v>82</v>
      </c>
      <c r="AV1152" s="184" t="s">
        <v>82</v>
      </c>
      <c r="AW1152" s="184" t="s">
        <v>29</v>
      </c>
      <c r="AX1152" s="184" t="s">
        <v>72</v>
      </c>
      <c r="AY1152" s="186" t="s">
        <v>124</v>
      </c>
    </row>
    <row r="1153" s="184" customFormat="true" ht="12.8" hidden="false" customHeight="false" outlineLevel="0" collapsed="false">
      <c r="B1153" s="185"/>
      <c r="D1153" s="178" t="s">
        <v>133</v>
      </c>
      <c r="E1153" s="186"/>
      <c r="F1153" s="187" t="s">
        <v>1344</v>
      </c>
      <c r="H1153" s="188" t="n">
        <v>148.86</v>
      </c>
      <c r="L1153" s="185"/>
      <c r="M1153" s="189"/>
      <c r="N1153" s="190"/>
      <c r="O1153" s="190"/>
      <c r="P1153" s="190"/>
      <c r="Q1153" s="190"/>
      <c r="R1153" s="190"/>
      <c r="S1153" s="190"/>
      <c r="T1153" s="191"/>
      <c r="AT1153" s="186" t="s">
        <v>133</v>
      </c>
      <c r="AU1153" s="186" t="s">
        <v>82</v>
      </c>
      <c r="AV1153" s="184" t="s">
        <v>82</v>
      </c>
      <c r="AW1153" s="184" t="s">
        <v>29</v>
      </c>
      <c r="AX1153" s="184" t="s">
        <v>72</v>
      </c>
      <c r="AY1153" s="186" t="s">
        <v>124</v>
      </c>
    </row>
    <row r="1154" s="184" customFormat="true" ht="12.8" hidden="false" customHeight="false" outlineLevel="0" collapsed="false">
      <c r="B1154" s="185"/>
      <c r="D1154" s="178" t="s">
        <v>133</v>
      </c>
      <c r="E1154" s="186"/>
      <c r="F1154" s="187" t="s">
        <v>1015</v>
      </c>
      <c r="H1154" s="188" t="n">
        <v>177</v>
      </c>
      <c r="L1154" s="185"/>
      <c r="M1154" s="189"/>
      <c r="N1154" s="190"/>
      <c r="O1154" s="190"/>
      <c r="P1154" s="190"/>
      <c r="Q1154" s="190"/>
      <c r="R1154" s="190"/>
      <c r="S1154" s="190"/>
      <c r="T1154" s="191"/>
      <c r="AT1154" s="186" t="s">
        <v>133</v>
      </c>
      <c r="AU1154" s="186" t="s">
        <v>82</v>
      </c>
      <c r="AV1154" s="184" t="s">
        <v>82</v>
      </c>
      <c r="AW1154" s="184" t="s">
        <v>29</v>
      </c>
      <c r="AX1154" s="184" t="s">
        <v>72</v>
      </c>
      <c r="AY1154" s="186" t="s">
        <v>124</v>
      </c>
    </row>
    <row r="1155" s="184" customFormat="true" ht="12.8" hidden="false" customHeight="false" outlineLevel="0" collapsed="false">
      <c r="B1155" s="185"/>
      <c r="D1155" s="178" t="s">
        <v>133</v>
      </c>
      <c r="E1155" s="186"/>
      <c r="F1155" s="187" t="s">
        <v>1016</v>
      </c>
      <c r="H1155" s="188" t="n">
        <v>117.52</v>
      </c>
      <c r="L1155" s="185"/>
      <c r="M1155" s="189"/>
      <c r="N1155" s="190"/>
      <c r="O1155" s="190"/>
      <c r="P1155" s="190"/>
      <c r="Q1155" s="190"/>
      <c r="R1155" s="190"/>
      <c r="S1155" s="190"/>
      <c r="T1155" s="191"/>
      <c r="AT1155" s="186" t="s">
        <v>133</v>
      </c>
      <c r="AU1155" s="186" t="s">
        <v>82</v>
      </c>
      <c r="AV1155" s="184" t="s">
        <v>82</v>
      </c>
      <c r="AW1155" s="184" t="s">
        <v>29</v>
      </c>
      <c r="AX1155" s="184" t="s">
        <v>72</v>
      </c>
      <c r="AY1155" s="186" t="s">
        <v>124</v>
      </c>
    </row>
    <row r="1156" s="184" customFormat="true" ht="12.8" hidden="false" customHeight="false" outlineLevel="0" collapsed="false">
      <c r="B1156" s="185"/>
      <c r="D1156" s="178" t="s">
        <v>133</v>
      </c>
      <c r="E1156" s="186"/>
      <c r="F1156" s="187" t="s">
        <v>1345</v>
      </c>
      <c r="H1156" s="188" t="n">
        <v>92.62</v>
      </c>
      <c r="L1156" s="185"/>
      <c r="M1156" s="189"/>
      <c r="N1156" s="190"/>
      <c r="O1156" s="190"/>
      <c r="P1156" s="190"/>
      <c r="Q1156" s="190"/>
      <c r="R1156" s="190"/>
      <c r="S1156" s="190"/>
      <c r="T1156" s="191"/>
      <c r="AT1156" s="186" t="s">
        <v>133</v>
      </c>
      <c r="AU1156" s="186" t="s">
        <v>82</v>
      </c>
      <c r="AV1156" s="184" t="s">
        <v>82</v>
      </c>
      <c r="AW1156" s="184" t="s">
        <v>29</v>
      </c>
      <c r="AX1156" s="184" t="s">
        <v>72</v>
      </c>
      <c r="AY1156" s="186" t="s">
        <v>124</v>
      </c>
    </row>
    <row r="1157" s="184" customFormat="true" ht="12.8" hidden="false" customHeight="false" outlineLevel="0" collapsed="false">
      <c r="B1157" s="185"/>
      <c r="D1157" s="178" t="s">
        <v>133</v>
      </c>
      <c r="E1157" s="186"/>
      <c r="F1157" s="187" t="s">
        <v>1346</v>
      </c>
      <c r="H1157" s="188" t="n">
        <v>7.7</v>
      </c>
      <c r="L1157" s="185"/>
      <c r="M1157" s="189"/>
      <c r="N1157" s="190"/>
      <c r="O1157" s="190"/>
      <c r="P1157" s="190"/>
      <c r="Q1157" s="190"/>
      <c r="R1157" s="190"/>
      <c r="S1157" s="190"/>
      <c r="T1157" s="191"/>
      <c r="AT1157" s="186" t="s">
        <v>133</v>
      </c>
      <c r="AU1157" s="186" t="s">
        <v>82</v>
      </c>
      <c r="AV1157" s="184" t="s">
        <v>82</v>
      </c>
      <c r="AW1157" s="184" t="s">
        <v>29</v>
      </c>
      <c r="AX1157" s="184" t="s">
        <v>72</v>
      </c>
      <c r="AY1157" s="186" t="s">
        <v>124</v>
      </c>
    </row>
    <row r="1158" s="184" customFormat="true" ht="12.8" hidden="false" customHeight="false" outlineLevel="0" collapsed="false">
      <c r="B1158" s="185"/>
      <c r="D1158" s="178" t="s">
        <v>133</v>
      </c>
      <c r="E1158" s="186"/>
      <c r="F1158" s="187" t="s">
        <v>169</v>
      </c>
      <c r="H1158" s="188" t="n">
        <v>2.75</v>
      </c>
      <c r="L1158" s="185"/>
      <c r="M1158" s="189"/>
      <c r="N1158" s="190"/>
      <c r="O1158" s="190"/>
      <c r="P1158" s="190"/>
      <c r="Q1158" s="190"/>
      <c r="R1158" s="190"/>
      <c r="S1158" s="190"/>
      <c r="T1158" s="191"/>
      <c r="AT1158" s="186" t="s">
        <v>133</v>
      </c>
      <c r="AU1158" s="186" t="s">
        <v>82</v>
      </c>
      <c r="AV1158" s="184" t="s">
        <v>82</v>
      </c>
      <c r="AW1158" s="184" t="s">
        <v>29</v>
      </c>
      <c r="AX1158" s="184" t="s">
        <v>72</v>
      </c>
      <c r="AY1158" s="186" t="s">
        <v>124</v>
      </c>
    </row>
    <row r="1159" s="184" customFormat="true" ht="12.8" hidden="false" customHeight="false" outlineLevel="0" collapsed="false">
      <c r="B1159" s="185"/>
      <c r="D1159" s="178" t="s">
        <v>133</v>
      </c>
      <c r="E1159" s="186"/>
      <c r="F1159" s="187" t="s">
        <v>1347</v>
      </c>
      <c r="H1159" s="188" t="n">
        <v>6.4</v>
      </c>
      <c r="L1159" s="185"/>
      <c r="M1159" s="189"/>
      <c r="N1159" s="190"/>
      <c r="O1159" s="190"/>
      <c r="P1159" s="190"/>
      <c r="Q1159" s="190"/>
      <c r="R1159" s="190"/>
      <c r="S1159" s="190"/>
      <c r="T1159" s="191"/>
      <c r="AT1159" s="186" t="s">
        <v>133</v>
      </c>
      <c r="AU1159" s="186" t="s">
        <v>82</v>
      </c>
      <c r="AV1159" s="184" t="s">
        <v>82</v>
      </c>
      <c r="AW1159" s="184" t="s">
        <v>29</v>
      </c>
      <c r="AX1159" s="184" t="s">
        <v>72</v>
      </c>
      <c r="AY1159" s="186" t="s">
        <v>124</v>
      </c>
    </row>
    <row r="1160" s="184" customFormat="true" ht="12.8" hidden="false" customHeight="false" outlineLevel="0" collapsed="false">
      <c r="B1160" s="185"/>
      <c r="D1160" s="178" t="s">
        <v>133</v>
      </c>
      <c r="E1160" s="186"/>
      <c r="F1160" s="187" t="s">
        <v>1348</v>
      </c>
      <c r="H1160" s="188" t="n">
        <v>13.28</v>
      </c>
      <c r="L1160" s="185"/>
      <c r="M1160" s="189"/>
      <c r="N1160" s="190"/>
      <c r="O1160" s="190"/>
      <c r="P1160" s="190"/>
      <c r="Q1160" s="190"/>
      <c r="R1160" s="190"/>
      <c r="S1160" s="190"/>
      <c r="T1160" s="191"/>
      <c r="AT1160" s="186" t="s">
        <v>133</v>
      </c>
      <c r="AU1160" s="186" t="s">
        <v>82</v>
      </c>
      <c r="AV1160" s="184" t="s">
        <v>82</v>
      </c>
      <c r="AW1160" s="184" t="s">
        <v>29</v>
      </c>
      <c r="AX1160" s="184" t="s">
        <v>72</v>
      </c>
      <c r="AY1160" s="186" t="s">
        <v>124</v>
      </c>
    </row>
    <row r="1161" s="184" customFormat="true" ht="12.8" hidden="false" customHeight="false" outlineLevel="0" collapsed="false">
      <c r="B1161" s="185"/>
      <c r="D1161" s="178" t="s">
        <v>133</v>
      </c>
      <c r="E1161" s="186"/>
      <c r="F1161" s="187" t="s">
        <v>1349</v>
      </c>
      <c r="H1161" s="188" t="n">
        <v>93</v>
      </c>
      <c r="L1161" s="185"/>
      <c r="M1161" s="189"/>
      <c r="N1161" s="190"/>
      <c r="O1161" s="190"/>
      <c r="P1161" s="190"/>
      <c r="Q1161" s="190"/>
      <c r="R1161" s="190"/>
      <c r="S1161" s="190"/>
      <c r="T1161" s="191"/>
      <c r="AT1161" s="186" t="s">
        <v>133</v>
      </c>
      <c r="AU1161" s="186" t="s">
        <v>82</v>
      </c>
      <c r="AV1161" s="184" t="s">
        <v>82</v>
      </c>
      <c r="AW1161" s="184" t="s">
        <v>29</v>
      </c>
      <c r="AX1161" s="184" t="s">
        <v>72</v>
      </c>
      <c r="AY1161" s="186" t="s">
        <v>124</v>
      </c>
    </row>
    <row r="1162" s="184" customFormat="true" ht="12.8" hidden="false" customHeight="false" outlineLevel="0" collapsed="false">
      <c r="B1162" s="185"/>
      <c r="D1162" s="178" t="s">
        <v>133</v>
      </c>
      <c r="E1162" s="186"/>
      <c r="F1162" s="187" t="s">
        <v>1350</v>
      </c>
      <c r="H1162" s="188" t="n">
        <v>15.92</v>
      </c>
      <c r="L1162" s="185"/>
      <c r="M1162" s="189"/>
      <c r="N1162" s="190"/>
      <c r="O1162" s="190"/>
      <c r="P1162" s="190"/>
      <c r="Q1162" s="190"/>
      <c r="R1162" s="190"/>
      <c r="S1162" s="190"/>
      <c r="T1162" s="191"/>
      <c r="AT1162" s="186" t="s">
        <v>133</v>
      </c>
      <c r="AU1162" s="186" t="s">
        <v>82</v>
      </c>
      <c r="AV1162" s="184" t="s">
        <v>82</v>
      </c>
      <c r="AW1162" s="184" t="s">
        <v>29</v>
      </c>
      <c r="AX1162" s="184" t="s">
        <v>72</v>
      </c>
      <c r="AY1162" s="186" t="s">
        <v>124</v>
      </c>
    </row>
    <row r="1163" s="184" customFormat="true" ht="12.8" hidden="false" customHeight="false" outlineLevel="0" collapsed="false">
      <c r="B1163" s="185"/>
      <c r="D1163" s="178" t="s">
        <v>133</v>
      </c>
      <c r="E1163" s="186"/>
      <c r="F1163" s="187" t="s">
        <v>1351</v>
      </c>
      <c r="H1163" s="188" t="n">
        <v>52.22</v>
      </c>
      <c r="L1163" s="185"/>
      <c r="M1163" s="189"/>
      <c r="N1163" s="190"/>
      <c r="O1163" s="190"/>
      <c r="P1163" s="190"/>
      <c r="Q1163" s="190"/>
      <c r="R1163" s="190"/>
      <c r="S1163" s="190"/>
      <c r="T1163" s="191"/>
      <c r="AT1163" s="186" t="s">
        <v>133</v>
      </c>
      <c r="AU1163" s="186" t="s">
        <v>82</v>
      </c>
      <c r="AV1163" s="184" t="s">
        <v>82</v>
      </c>
      <c r="AW1163" s="184" t="s">
        <v>29</v>
      </c>
      <c r="AX1163" s="184" t="s">
        <v>72</v>
      </c>
      <c r="AY1163" s="186" t="s">
        <v>124</v>
      </c>
    </row>
    <row r="1164" s="184" customFormat="true" ht="12.8" hidden="false" customHeight="false" outlineLevel="0" collapsed="false">
      <c r="B1164" s="185"/>
      <c r="D1164" s="178" t="s">
        <v>133</v>
      </c>
      <c r="E1164" s="186"/>
      <c r="F1164" s="187" t="s">
        <v>1019</v>
      </c>
      <c r="H1164" s="188" t="n">
        <v>79.72</v>
      </c>
      <c r="L1164" s="185"/>
      <c r="M1164" s="189"/>
      <c r="N1164" s="190"/>
      <c r="O1164" s="190"/>
      <c r="P1164" s="190"/>
      <c r="Q1164" s="190"/>
      <c r="R1164" s="190"/>
      <c r="S1164" s="190"/>
      <c r="T1164" s="191"/>
      <c r="AT1164" s="186" t="s">
        <v>133</v>
      </c>
      <c r="AU1164" s="186" t="s">
        <v>82</v>
      </c>
      <c r="AV1164" s="184" t="s">
        <v>82</v>
      </c>
      <c r="AW1164" s="184" t="s">
        <v>29</v>
      </c>
      <c r="AX1164" s="184" t="s">
        <v>72</v>
      </c>
      <c r="AY1164" s="186" t="s">
        <v>124</v>
      </c>
    </row>
    <row r="1165" s="184" customFormat="true" ht="12.8" hidden="false" customHeight="false" outlineLevel="0" collapsed="false">
      <c r="B1165" s="185"/>
      <c r="D1165" s="178" t="s">
        <v>133</v>
      </c>
      <c r="E1165" s="186"/>
      <c r="F1165" s="187" t="s">
        <v>1352</v>
      </c>
      <c r="H1165" s="188" t="n">
        <v>276.78</v>
      </c>
      <c r="L1165" s="185"/>
      <c r="M1165" s="189"/>
      <c r="N1165" s="190"/>
      <c r="O1165" s="190"/>
      <c r="P1165" s="190"/>
      <c r="Q1165" s="190"/>
      <c r="R1165" s="190"/>
      <c r="S1165" s="190"/>
      <c r="T1165" s="191"/>
      <c r="AT1165" s="186" t="s">
        <v>133</v>
      </c>
      <c r="AU1165" s="186" t="s">
        <v>82</v>
      </c>
      <c r="AV1165" s="184" t="s">
        <v>82</v>
      </c>
      <c r="AW1165" s="184" t="s">
        <v>29</v>
      </c>
      <c r="AX1165" s="184" t="s">
        <v>72</v>
      </c>
      <c r="AY1165" s="186" t="s">
        <v>124</v>
      </c>
    </row>
    <row r="1166" s="184" customFormat="true" ht="12.8" hidden="false" customHeight="false" outlineLevel="0" collapsed="false">
      <c r="B1166" s="185"/>
      <c r="D1166" s="178" t="s">
        <v>133</v>
      </c>
      <c r="E1166" s="186"/>
      <c r="F1166" s="187" t="s">
        <v>185</v>
      </c>
      <c r="H1166" s="188" t="n">
        <v>27.61</v>
      </c>
      <c r="L1166" s="185"/>
      <c r="M1166" s="189"/>
      <c r="N1166" s="190"/>
      <c r="O1166" s="190"/>
      <c r="P1166" s="190"/>
      <c r="Q1166" s="190"/>
      <c r="R1166" s="190"/>
      <c r="S1166" s="190"/>
      <c r="T1166" s="191"/>
      <c r="AT1166" s="186" t="s">
        <v>133</v>
      </c>
      <c r="AU1166" s="186" t="s">
        <v>82</v>
      </c>
      <c r="AV1166" s="184" t="s">
        <v>82</v>
      </c>
      <c r="AW1166" s="184" t="s">
        <v>29</v>
      </c>
      <c r="AX1166" s="184" t="s">
        <v>72</v>
      </c>
      <c r="AY1166" s="186" t="s">
        <v>124</v>
      </c>
    </row>
    <row r="1167" s="197" customFormat="true" ht="12.8" hidden="false" customHeight="false" outlineLevel="0" collapsed="false">
      <c r="B1167" s="198"/>
      <c r="D1167" s="178" t="s">
        <v>133</v>
      </c>
      <c r="E1167" s="199"/>
      <c r="F1167" s="200" t="s">
        <v>234</v>
      </c>
      <c r="H1167" s="201" t="n">
        <v>1247.68</v>
      </c>
      <c r="L1167" s="198"/>
      <c r="M1167" s="202"/>
      <c r="N1167" s="203"/>
      <c r="O1167" s="203"/>
      <c r="P1167" s="203"/>
      <c r="Q1167" s="203"/>
      <c r="R1167" s="203"/>
      <c r="S1167" s="203"/>
      <c r="T1167" s="204"/>
      <c r="AT1167" s="199" t="s">
        <v>133</v>
      </c>
      <c r="AU1167" s="199" t="s">
        <v>82</v>
      </c>
      <c r="AV1167" s="197" t="s">
        <v>131</v>
      </c>
      <c r="AW1167" s="197" t="s">
        <v>29</v>
      </c>
      <c r="AX1167" s="197" t="s">
        <v>80</v>
      </c>
      <c r="AY1167" s="199" t="s">
        <v>124</v>
      </c>
    </row>
    <row r="1168" s="22" customFormat="true" ht="21.75" hidden="false" customHeight="true" outlineLevel="0" collapsed="false">
      <c r="A1168" s="17"/>
      <c r="B1168" s="162"/>
      <c r="C1168" s="205" t="s">
        <v>1353</v>
      </c>
      <c r="D1168" s="205" t="s">
        <v>272</v>
      </c>
      <c r="E1168" s="206" t="s">
        <v>1354</v>
      </c>
      <c r="F1168" s="207" t="s">
        <v>1355</v>
      </c>
      <c r="G1168" s="208" t="s">
        <v>256</v>
      </c>
      <c r="H1168" s="209" t="n">
        <v>80.835</v>
      </c>
      <c r="I1168" s="210"/>
      <c r="J1168" s="210" t="n">
        <f aca="false">ROUND(I1168*H1168,2)</f>
        <v>0</v>
      </c>
      <c r="K1168" s="211"/>
      <c r="L1168" s="212"/>
      <c r="M1168" s="213"/>
      <c r="N1168" s="214" t="s">
        <v>37</v>
      </c>
      <c r="O1168" s="172" t="n">
        <v>0</v>
      </c>
      <c r="P1168" s="172" t="n">
        <f aca="false">O1168*H1168</f>
        <v>0</v>
      </c>
      <c r="Q1168" s="172" t="n">
        <v>0.0012</v>
      </c>
      <c r="R1168" s="172" t="n">
        <f aca="false">Q1168*H1168</f>
        <v>0.097002</v>
      </c>
      <c r="S1168" s="172" t="n">
        <v>0</v>
      </c>
      <c r="T1168" s="173" t="n">
        <f aca="false">S1168*H1168</f>
        <v>0</v>
      </c>
      <c r="U1168" s="17"/>
      <c r="V1168" s="17"/>
      <c r="W1168" s="17"/>
      <c r="X1168" s="17"/>
      <c r="Y1168" s="17"/>
      <c r="Z1168" s="17"/>
      <c r="AA1168" s="17"/>
      <c r="AB1168" s="17"/>
      <c r="AC1168" s="17"/>
      <c r="AD1168" s="17"/>
      <c r="AE1168" s="17"/>
      <c r="AR1168" s="174" t="s">
        <v>471</v>
      </c>
      <c r="AT1168" s="174" t="s">
        <v>272</v>
      </c>
      <c r="AU1168" s="174" t="s">
        <v>82</v>
      </c>
      <c r="AY1168" s="3" t="s">
        <v>124</v>
      </c>
      <c r="BE1168" s="175" t="n">
        <f aca="false">IF(N1168="základní",J1168,0)</f>
        <v>0</v>
      </c>
      <c r="BF1168" s="175" t="n">
        <f aca="false">IF(N1168="snížená",J1168,0)</f>
        <v>0</v>
      </c>
      <c r="BG1168" s="175" t="n">
        <f aca="false">IF(N1168="zákl. přenesená",J1168,0)</f>
        <v>0</v>
      </c>
      <c r="BH1168" s="175" t="n">
        <f aca="false">IF(N1168="sníž. přenesená",J1168,0)</f>
        <v>0</v>
      </c>
      <c r="BI1168" s="175" t="n">
        <f aca="false">IF(N1168="nulová",J1168,0)</f>
        <v>0</v>
      </c>
      <c r="BJ1168" s="3" t="s">
        <v>80</v>
      </c>
      <c r="BK1168" s="175" t="n">
        <f aca="false">ROUND(I1168*H1168,2)</f>
        <v>0</v>
      </c>
      <c r="BL1168" s="3" t="s">
        <v>321</v>
      </c>
      <c r="BM1168" s="174" t="s">
        <v>1356</v>
      </c>
    </row>
    <row r="1169" s="184" customFormat="true" ht="12.8" hidden="false" customHeight="false" outlineLevel="0" collapsed="false">
      <c r="B1169" s="185"/>
      <c r="D1169" s="178" t="s">
        <v>133</v>
      </c>
      <c r="E1169" s="186"/>
      <c r="F1169" s="187" t="s">
        <v>173</v>
      </c>
      <c r="H1169" s="188" t="n">
        <v>6.64</v>
      </c>
      <c r="L1169" s="185"/>
      <c r="M1169" s="189"/>
      <c r="N1169" s="190"/>
      <c r="O1169" s="190"/>
      <c r="P1169" s="190"/>
      <c r="Q1169" s="190"/>
      <c r="R1169" s="190"/>
      <c r="S1169" s="190"/>
      <c r="T1169" s="191"/>
      <c r="AT1169" s="186" t="s">
        <v>133</v>
      </c>
      <c r="AU1169" s="186" t="s">
        <v>82</v>
      </c>
      <c r="AV1169" s="184" t="s">
        <v>82</v>
      </c>
      <c r="AW1169" s="184" t="s">
        <v>29</v>
      </c>
      <c r="AX1169" s="184" t="s">
        <v>72</v>
      </c>
      <c r="AY1169" s="186" t="s">
        <v>124</v>
      </c>
    </row>
    <row r="1170" s="184" customFormat="true" ht="12.8" hidden="false" customHeight="false" outlineLevel="0" collapsed="false">
      <c r="B1170" s="185"/>
      <c r="D1170" s="178" t="s">
        <v>133</v>
      </c>
      <c r="E1170" s="186"/>
      <c r="F1170" s="187" t="s">
        <v>175</v>
      </c>
      <c r="H1170" s="188" t="n">
        <v>46.5</v>
      </c>
      <c r="L1170" s="185"/>
      <c r="M1170" s="189"/>
      <c r="N1170" s="190"/>
      <c r="O1170" s="190"/>
      <c r="P1170" s="190"/>
      <c r="Q1170" s="190"/>
      <c r="R1170" s="190"/>
      <c r="S1170" s="190"/>
      <c r="T1170" s="191"/>
      <c r="AT1170" s="186" t="s">
        <v>133</v>
      </c>
      <c r="AU1170" s="186" t="s">
        <v>82</v>
      </c>
      <c r="AV1170" s="184" t="s">
        <v>82</v>
      </c>
      <c r="AW1170" s="184" t="s">
        <v>29</v>
      </c>
      <c r="AX1170" s="184" t="s">
        <v>72</v>
      </c>
      <c r="AY1170" s="186" t="s">
        <v>124</v>
      </c>
    </row>
    <row r="1171" s="184" customFormat="true" ht="12.8" hidden="false" customHeight="false" outlineLevel="0" collapsed="false">
      <c r="B1171" s="185"/>
      <c r="D1171" s="178" t="s">
        <v>133</v>
      </c>
      <c r="E1171" s="186"/>
      <c r="F1171" s="187" t="s">
        <v>179</v>
      </c>
      <c r="H1171" s="188" t="n">
        <v>26.11</v>
      </c>
      <c r="L1171" s="185"/>
      <c r="M1171" s="189"/>
      <c r="N1171" s="190"/>
      <c r="O1171" s="190"/>
      <c r="P1171" s="190"/>
      <c r="Q1171" s="190"/>
      <c r="R1171" s="190"/>
      <c r="S1171" s="190"/>
      <c r="T1171" s="191"/>
      <c r="AT1171" s="186" t="s">
        <v>133</v>
      </c>
      <c r="AU1171" s="186" t="s">
        <v>82</v>
      </c>
      <c r="AV1171" s="184" t="s">
        <v>82</v>
      </c>
      <c r="AW1171" s="184" t="s">
        <v>29</v>
      </c>
      <c r="AX1171" s="184" t="s">
        <v>72</v>
      </c>
      <c r="AY1171" s="186" t="s">
        <v>124</v>
      </c>
    </row>
    <row r="1172" s="197" customFormat="true" ht="12.8" hidden="false" customHeight="false" outlineLevel="0" collapsed="false">
      <c r="B1172" s="198"/>
      <c r="D1172" s="178" t="s">
        <v>133</v>
      </c>
      <c r="E1172" s="199"/>
      <c r="F1172" s="200" t="s">
        <v>234</v>
      </c>
      <c r="H1172" s="201" t="n">
        <v>79.25</v>
      </c>
      <c r="L1172" s="198"/>
      <c r="M1172" s="202"/>
      <c r="N1172" s="203"/>
      <c r="O1172" s="203"/>
      <c r="P1172" s="203"/>
      <c r="Q1172" s="203"/>
      <c r="R1172" s="203"/>
      <c r="S1172" s="203"/>
      <c r="T1172" s="204"/>
      <c r="AT1172" s="199" t="s">
        <v>133</v>
      </c>
      <c r="AU1172" s="199" t="s">
        <v>82</v>
      </c>
      <c r="AV1172" s="197" t="s">
        <v>131</v>
      </c>
      <c r="AW1172" s="197" t="s">
        <v>29</v>
      </c>
      <c r="AX1172" s="197" t="s">
        <v>80</v>
      </c>
      <c r="AY1172" s="199" t="s">
        <v>124</v>
      </c>
    </row>
    <row r="1173" s="184" customFormat="true" ht="12.8" hidden="false" customHeight="false" outlineLevel="0" collapsed="false">
      <c r="B1173" s="185"/>
      <c r="D1173" s="178" t="s">
        <v>133</v>
      </c>
      <c r="F1173" s="187" t="s">
        <v>1357</v>
      </c>
      <c r="H1173" s="188" t="n">
        <v>80.835</v>
      </c>
      <c r="L1173" s="185"/>
      <c r="M1173" s="189"/>
      <c r="N1173" s="190"/>
      <c r="O1173" s="190"/>
      <c r="P1173" s="190"/>
      <c r="Q1173" s="190"/>
      <c r="R1173" s="190"/>
      <c r="S1173" s="190"/>
      <c r="T1173" s="191"/>
      <c r="AT1173" s="186" t="s">
        <v>133</v>
      </c>
      <c r="AU1173" s="186" t="s">
        <v>82</v>
      </c>
      <c r="AV1173" s="184" t="s">
        <v>82</v>
      </c>
      <c r="AW1173" s="184" t="s">
        <v>2</v>
      </c>
      <c r="AX1173" s="184" t="s">
        <v>80</v>
      </c>
      <c r="AY1173" s="186" t="s">
        <v>124</v>
      </c>
    </row>
    <row r="1174" s="22" customFormat="true" ht="21.75" hidden="false" customHeight="true" outlineLevel="0" collapsed="false">
      <c r="A1174" s="17"/>
      <c r="B1174" s="162"/>
      <c r="C1174" s="205" t="s">
        <v>1358</v>
      </c>
      <c r="D1174" s="205" t="s">
        <v>272</v>
      </c>
      <c r="E1174" s="206" t="s">
        <v>1359</v>
      </c>
      <c r="F1174" s="207" t="s">
        <v>1360</v>
      </c>
      <c r="G1174" s="208" t="s">
        <v>256</v>
      </c>
      <c r="H1174" s="209" t="n">
        <v>189.934</v>
      </c>
      <c r="I1174" s="210"/>
      <c r="J1174" s="210" t="n">
        <f aca="false">ROUND(I1174*H1174,2)</f>
        <v>0</v>
      </c>
      <c r="K1174" s="211"/>
      <c r="L1174" s="212"/>
      <c r="M1174" s="213"/>
      <c r="N1174" s="214" t="s">
        <v>37</v>
      </c>
      <c r="O1174" s="172" t="n">
        <v>0</v>
      </c>
      <c r="P1174" s="172" t="n">
        <f aca="false">O1174*H1174</f>
        <v>0</v>
      </c>
      <c r="Q1174" s="172" t="n">
        <v>0.0014</v>
      </c>
      <c r="R1174" s="172" t="n">
        <f aca="false">Q1174*H1174</f>
        <v>0.2659076</v>
      </c>
      <c r="S1174" s="172" t="n">
        <v>0</v>
      </c>
      <c r="T1174" s="173" t="n">
        <f aca="false">S1174*H1174</f>
        <v>0</v>
      </c>
      <c r="U1174" s="17"/>
      <c r="V1174" s="17"/>
      <c r="W1174" s="17"/>
      <c r="X1174" s="17"/>
      <c r="Y1174" s="17"/>
      <c r="Z1174" s="17"/>
      <c r="AA1174" s="17"/>
      <c r="AB1174" s="17"/>
      <c r="AC1174" s="17"/>
      <c r="AD1174" s="17"/>
      <c r="AE1174" s="17"/>
      <c r="AR1174" s="174" t="s">
        <v>471</v>
      </c>
      <c r="AT1174" s="174" t="s">
        <v>272</v>
      </c>
      <c r="AU1174" s="174" t="s">
        <v>82</v>
      </c>
      <c r="AY1174" s="3" t="s">
        <v>124</v>
      </c>
      <c r="BE1174" s="175" t="n">
        <f aca="false">IF(N1174="základní",J1174,0)</f>
        <v>0</v>
      </c>
      <c r="BF1174" s="175" t="n">
        <f aca="false">IF(N1174="snížená",J1174,0)</f>
        <v>0</v>
      </c>
      <c r="BG1174" s="175" t="n">
        <f aca="false">IF(N1174="zákl. přenesená",J1174,0)</f>
        <v>0</v>
      </c>
      <c r="BH1174" s="175" t="n">
        <f aca="false">IF(N1174="sníž. přenesená",J1174,0)</f>
        <v>0</v>
      </c>
      <c r="BI1174" s="175" t="n">
        <f aca="false">IF(N1174="nulová",J1174,0)</f>
        <v>0</v>
      </c>
      <c r="BJ1174" s="3" t="s">
        <v>80</v>
      </c>
      <c r="BK1174" s="175" t="n">
        <f aca="false">ROUND(I1174*H1174,2)</f>
        <v>0</v>
      </c>
      <c r="BL1174" s="3" t="s">
        <v>321</v>
      </c>
      <c r="BM1174" s="174" t="s">
        <v>1361</v>
      </c>
    </row>
    <row r="1175" s="184" customFormat="true" ht="12.8" hidden="false" customHeight="false" outlineLevel="0" collapsed="false">
      <c r="B1175" s="185"/>
      <c r="D1175" s="178" t="s">
        <v>133</v>
      </c>
      <c r="E1175" s="186"/>
      <c r="F1175" s="187" t="s">
        <v>177</v>
      </c>
      <c r="H1175" s="188" t="n">
        <v>7.96</v>
      </c>
      <c r="L1175" s="185"/>
      <c r="M1175" s="189"/>
      <c r="N1175" s="190"/>
      <c r="O1175" s="190"/>
      <c r="P1175" s="190"/>
      <c r="Q1175" s="190"/>
      <c r="R1175" s="190"/>
      <c r="S1175" s="190"/>
      <c r="T1175" s="191"/>
      <c r="AT1175" s="186" t="s">
        <v>133</v>
      </c>
      <c r="AU1175" s="186" t="s">
        <v>82</v>
      </c>
      <c r="AV1175" s="184" t="s">
        <v>82</v>
      </c>
      <c r="AW1175" s="184" t="s">
        <v>29</v>
      </c>
      <c r="AX1175" s="184" t="s">
        <v>72</v>
      </c>
      <c r="AY1175" s="186" t="s">
        <v>124</v>
      </c>
    </row>
    <row r="1176" s="184" customFormat="true" ht="12.8" hidden="false" customHeight="false" outlineLevel="0" collapsed="false">
      <c r="B1176" s="185"/>
      <c r="D1176" s="178" t="s">
        <v>133</v>
      </c>
      <c r="E1176" s="186"/>
      <c r="F1176" s="187" t="s">
        <v>181</v>
      </c>
      <c r="H1176" s="188" t="n">
        <v>39.86</v>
      </c>
      <c r="L1176" s="185"/>
      <c r="M1176" s="189"/>
      <c r="N1176" s="190"/>
      <c r="O1176" s="190"/>
      <c r="P1176" s="190"/>
      <c r="Q1176" s="190"/>
      <c r="R1176" s="190"/>
      <c r="S1176" s="190"/>
      <c r="T1176" s="191"/>
      <c r="AT1176" s="186" t="s">
        <v>133</v>
      </c>
      <c r="AU1176" s="186" t="s">
        <v>82</v>
      </c>
      <c r="AV1176" s="184" t="s">
        <v>82</v>
      </c>
      <c r="AW1176" s="184" t="s">
        <v>29</v>
      </c>
      <c r="AX1176" s="184" t="s">
        <v>72</v>
      </c>
      <c r="AY1176" s="186" t="s">
        <v>124</v>
      </c>
    </row>
    <row r="1177" s="184" customFormat="true" ht="12.8" hidden="false" customHeight="false" outlineLevel="0" collapsed="false">
      <c r="B1177" s="185"/>
      <c r="D1177" s="178" t="s">
        <v>133</v>
      </c>
      <c r="E1177" s="186"/>
      <c r="F1177" s="187" t="s">
        <v>183</v>
      </c>
      <c r="H1177" s="188" t="n">
        <v>138.39</v>
      </c>
      <c r="L1177" s="185"/>
      <c r="M1177" s="189"/>
      <c r="N1177" s="190"/>
      <c r="O1177" s="190"/>
      <c r="P1177" s="190"/>
      <c r="Q1177" s="190"/>
      <c r="R1177" s="190"/>
      <c r="S1177" s="190"/>
      <c r="T1177" s="191"/>
      <c r="AT1177" s="186" t="s">
        <v>133</v>
      </c>
      <c r="AU1177" s="186" t="s">
        <v>82</v>
      </c>
      <c r="AV1177" s="184" t="s">
        <v>82</v>
      </c>
      <c r="AW1177" s="184" t="s">
        <v>29</v>
      </c>
      <c r="AX1177" s="184" t="s">
        <v>72</v>
      </c>
      <c r="AY1177" s="186" t="s">
        <v>124</v>
      </c>
    </row>
    <row r="1178" s="197" customFormat="true" ht="12.8" hidden="false" customHeight="false" outlineLevel="0" collapsed="false">
      <c r="B1178" s="198"/>
      <c r="D1178" s="178" t="s">
        <v>133</v>
      </c>
      <c r="E1178" s="199"/>
      <c r="F1178" s="200" t="s">
        <v>234</v>
      </c>
      <c r="H1178" s="201" t="n">
        <v>186.21</v>
      </c>
      <c r="L1178" s="198"/>
      <c r="M1178" s="202"/>
      <c r="N1178" s="203"/>
      <c r="O1178" s="203"/>
      <c r="P1178" s="203"/>
      <c r="Q1178" s="203"/>
      <c r="R1178" s="203"/>
      <c r="S1178" s="203"/>
      <c r="T1178" s="204"/>
      <c r="AT1178" s="199" t="s">
        <v>133</v>
      </c>
      <c r="AU1178" s="199" t="s">
        <v>82</v>
      </c>
      <c r="AV1178" s="197" t="s">
        <v>131</v>
      </c>
      <c r="AW1178" s="197" t="s">
        <v>29</v>
      </c>
      <c r="AX1178" s="197" t="s">
        <v>80</v>
      </c>
      <c r="AY1178" s="199" t="s">
        <v>124</v>
      </c>
    </row>
    <row r="1179" s="184" customFormat="true" ht="12.8" hidden="false" customHeight="false" outlineLevel="0" collapsed="false">
      <c r="B1179" s="185"/>
      <c r="D1179" s="178" t="s">
        <v>133</v>
      </c>
      <c r="F1179" s="187" t="s">
        <v>1362</v>
      </c>
      <c r="H1179" s="188" t="n">
        <v>189.934</v>
      </c>
      <c r="L1179" s="185"/>
      <c r="M1179" s="189"/>
      <c r="N1179" s="190"/>
      <c r="O1179" s="190"/>
      <c r="P1179" s="190"/>
      <c r="Q1179" s="190"/>
      <c r="R1179" s="190"/>
      <c r="S1179" s="190"/>
      <c r="T1179" s="191"/>
      <c r="AT1179" s="186" t="s">
        <v>133</v>
      </c>
      <c r="AU1179" s="186" t="s">
        <v>82</v>
      </c>
      <c r="AV1179" s="184" t="s">
        <v>82</v>
      </c>
      <c r="AW1179" s="184" t="s">
        <v>2</v>
      </c>
      <c r="AX1179" s="184" t="s">
        <v>80</v>
      </c>
      <c r="AY1179" s="186" t="s">
        <v>124</v>
      </c>
    </row>
    <row r="1180" s="22" customFormat="true" ht="21.75" hidden="false" customHeight="true" outlineLevel="0" collapsed="false">
      <c r="A1180" s="17"/>
      <c r="B1180" s="162"/>
      <c r="C1180" s="205" t="s">
        <v>1363</v>
      </c>
      <c r="D1180" s="205" t="s">
        <v>272</v>
      </c>
      <c r="E1180" s="206" t="s">
        <v>1364</v>
      </c>
      <c r="F1180" s="207" t="s">
        <v>1365</v>
      </c>
      <c r="G1180" s="208" t="s">
        <v>256</v>
      </c>
      <c r="H1180" s="209" t="n">
        <v>3.264</v>
      </c>
      <c r="I1180" s="210"/>
      <c r="J1180" s="210" t="n">
        <f aca="false">ROUND(I1180*H1180,2)</f>
        <v>0</v>
      </c>
      <c r="K1180" s="211"/>
      <c r="L1180" s="212"/>
      <c r="M1180" s="213"/>
      <c r="N1180" s="214" t="s">
        <v>37</v>
      </c>
      <c r="O1180" s="172" t="n">
        <v>0</v>
      </c>
      <c r="P1180" s="172" t="n">
        <f aca="false">O1180*H1180</f>
        <v>0</v>
      </c>
      <c r="Q1180" s="172" t="n">
        <v>0.0015</v>
      </c>
      <c r="R1180" s="172" t="n">
        <f aca="false">Q1180*H1180</f>
        <v>0.004896</v>
      </c>
      <c r="S1180" s="172" t="n">
        <v>0</v>
      </c>
      <c r="T1180" s="173" t="n">
        <f aca="false">S1180*H1180</f>
        <v>0</v>
      </c>
      <c r="U1180" s="17"/>
      <c r="V1180" s="17"/>
      <c r="W1180" s="17"/>
      <c r="X1180" s="17"/>
      <c r="Y1180" s="17"/>
      <c r="Z1180" s="17"/>
      <c r="AA1180" s="17"/>
      <c r="AB1180" s="17"/>
      <c r="AC1180" s="17"/>
      <c r="AD1180" s="17"/>
      <c r="AE1180" s="17"/>
      <c r="AR1180" s="174" t="s">
        <v>471</v>
      </c>
      <c r="AT1180" s="174" t="s">
        <v>272</v>
      </c>
      <c r="AU1180" s="174" t="s">
        <v>82</v>
      </c>
      <c r="AY1180" s="3" t="s">
        <v>124</v>
      </c>
      <c r="BE1180" s="175" t="n">
        <f aca="false">IF(N1180="základní",J1180,0)</f>
        <v>0</v>
      </c>
      <c r="BF1180" s="175" t="n">
        <f aca="false">IF(N1180="snížená",J1180,0)</f>
        <v>0</v>
      </c>
      <c r="BG1180" s="175" t="n">
        <f aca="false">IF(N1180="zákl. přenesená",J1180,0)</f>
        <v>0</v>
      </c>
      <c r="BH1180" s="175" t="n">
        <f aca="false">IF(N1180="sníž. přenesená",J1180,0)</f>
        <v>0</v>
      </c>
      <c r="BI1180" s="175" t="n">
        <f aca="false">IF(N1180="nulová",J1180,0)</f>
        <v>0</v>
      </c>
      <c r="BJ1180" s="3" t="s">
        <v>80</v>
      </c>
      <c r="BK1180" s="175" t="n">
        <f aca="false">ROUND(I1180*H1180,2)</f>
        <v>0</v>
      </c>
      <c r="BL1180" s="3" t="s">
        <v>321</v>
      </c>
      <c r="BM1180" s="174" t="s">
        <v>1366</v>
      </c>
    </row>
    <row r="1181" s="184" customFormat="true" ht="12.8" hidden="false" customHeight="false" outlineLevel="0" collapsed="false">
      <c r="B1181" s="185"/>
      <c r="D1181" s="178" t="s">
        <v>133</v>
      </c>
      <c r="E1181" s="186"/>
      <c r="F1181" s="187" t="s">
        <v>171</v>
      </c>
      <c r="H1181" s="188" t="n">
        <v>3.2</v>
      </c>
      <c r="L1181" s="185"/>
      <c r="M1181" s="189"/>
      <c r="N1181" s="190"/>
      <c r="O1181" s="190"/>
      <c r="P1181" s="190"/>
      <c r="Q1181" s="190"/>
      <c r="R1181" s="190"/>
      <c r="S1181" s="190"/>
      <c r="T1181" s="191"/>
      <c r="AT1181" s="186" t="s">
        <v>133</v>
      </c>
      <c r="AU1181" s="186" t="s">
        <v>82</v>
      </c>
      <c r="AV1181" s="184" t="s">
        <v>82</v>
      </c>
      <c r="AW1181" s="184" t="s">
        <v>29</v>
      </c>
      <c r="AX1181" s="184" t="s">
        <v>80</v>
      </c>
      <c r="AY1181" s="186" t="s">
        <v>124</v>
      </c>
    </row>
    <row r="1182" s="184" customFormat="true" ht="12.8" hidden="false" customHeight="false" outlineLevel="0" collapsed="false">
      <c r="B1182" s="185"/>
      <c r="D1182" s="178" t="s">
        <v>133</v>
      </c>
      <c r="F1182" s="187" t="s">
        <v>936</v>
      </c>
      <c r="H1182" s="188" t="n">
        <v>3.264</v>
      </c>
      <c r="L1182" s="185"/>
      <c r="M1182" s="189"/>
      <c r="N1182" s="190"/>
      <c r="O1182" s="190"/>
      <c r="P1182" s="190"/>
      <c r="Q1182" s="190"/>
      <c r="R1182" s="190"/>
      <c r="S1182" s="190"/>
      <c r="T1182" s="191"/>
      <c r="AT1182" s="186" t="s">
        <v>133</v>
      </c>
      <c r="AU1182" s="186" t="s">
        <v>82</v>
      </c>
      <c r="AV1182" s="184" t="s">
        <v>82</v>
      </c>
      <c r="AW1182" s="184" t="s">
        <v>2</v>
      </c>
      <c r="AX1182" s="184" t="s">
        <v>80</v>
      </c>
      <c r="AY1182" s="186" t="s">
        <v>124</v>
      </c>
    </row>
    <row r="1183" s="22" customFormat="true" ht="21.75" hidden="false" customHeight="true" outlineLevel="0" collapsed="false">
      <c r="A1183" s="17"/>
      <c r="B1183" s="162"/>
      <c r="C1183" s="205" t="s">
        <v>1367</v>
      </c>
      <c r="D1183" s="205" t="s">
        <v>272</v>
      </c>
      <c r="E1183" s="206" t="s">
        <v>1368</v>
      </c>
      <c r="F1183" s="207" t="s">
        <v>1369</v>
      </c>
      <c r="G1183" s="208" t="s">
        <v>256</v>
      </c>
      <c r="H1183" s="209" t="n">
        <v>6.344</v>
      </c>
      <c r="I1183" s="210"/>
      <c r="J1183" s="210" t="n">
        <f aca="false">ROUND(I1183*H1183,2)</f>
        <v>0</v>
      </c>
      <c r="K1183" s="211"/>
      <c r="L1183" s="212"/>
      <c r="M1183" s="213"/>
      <c r="N1183" s="214" t="s">
        <v>37</v>
      </c>
      <c r="O1183" s="172" t="n">
        <v>0</v>
      </c>
      <c r="P1183" s="172" t="n">
        <f aca="false">O1183*H1183</f>
        <v>0</v>
      </c>
      <c r="Q1183" s="172" t="n">
        <v>0.003</v>
      </c>
      <c r="R1183" s="172" t="n">
        <f aca="false">Q1183*H1183</f>
        <v>0.019032</v>
      </c>
      <c r="S1183" s="172" t="n">
        <v>0</v>
      </c>
      <c r="T1183" s="173" t="n">
        <f aca="false">S1183*H1183</f>
        <v>0</v>
      </c>
      <c r="U1183" s="17"/>
      <c r="V1183" s="17"/>
      <c r="W1183" s="17"/>
      <c r="X1183" s="17"/>
      <c r="Y1183" s="17"/>
      <c r="Z1183" s="17"/>
      <c r="AA1183" s="17"/>
      <c r="AB1183" s="17"/>
      <c r="AC1183" s="17"/>
      <c r="AD1183" s="17"/>
      <c r="AE1183" s="17"/>
      <c r="AR1183" s="174" t="s">
        <v>471</v>
      </c>
      <c r="AT1183" s="174" t="s">
        <v>272</v>
      </c>
      <c r="AU1183" s="174" t="s">
        <v>82</v>
      </c>
      <c r="AY1183" s="3" t="s">
        <v>124</v>
      </c>
      <c r="BE1183" s="175" t="n">
        <f aca="false">IF(N1183="základní",J1183,0)</f>
        <v>0</v>
      </c>
      <c r="BF1183" s="175" t="n">
        <f aca="false">IF(N1183="snížená",J1183,0)</f>
        <v>0</v>
      </c>
      <c r="BG1183" s="175" t="n">
        <f aca="false">IF(N1183="zákl. přenesená",J1183,0)</f>
        <v>0</v>
      </c>
      <c r="BH1183" s="175" t="n">
        <f aca="false">IF(N1183="sníž. přenesená",J1183,0)</f>
        <v>0</v>
      </c>
      <c r="BI1183" s="175" t="n">
        <f aca="false">IF(N1183="nulová",J1183,0)</f>
        <v>0</v>
      </c>
      <c r="BJ1183" s="3" t="s">
        <v>80</v>
      </c>
      <c r="BK1183" s="175" t="n">
        <f aca="false">ROUND(I1183*H1183,2)</f>
        <v>0</v>
      </c>
      <c r="BL1183" s="3" t="s">
        <v>321</v>
      </c>
      <c r="BM1183" s="174" t="s">
        <v>1370</v>
      </c>
    </row>
    <row r="1184" s="184" customFormat="true" ht="12.8" hidden="false" customHeight="false" outlineLevel="0" collapsed="false">
      <c r="B1184" s="185"/>
      <c r="D1184" s="178" t="s">
        <v>133</v>
      </c>
      <c r="E1184" s="186"/>
      <c r="F1184" s="187" t="s">
        <v>150</v>
      </c>
      <c r="H1184" s="188" t="n">
        <v>6.22</v>
      </c>
      <c r="L1184" s="185"/>
      <c r="M1184" s="189"/>
      <c r="N1184" s="190"/>
      <c r="O1184" s="190"/>
      <c r="P1184" s="190"/>
      <c r="Q1184" s="190"/>
      <c r="R1184" s="190"/>
      <c r="S1184" s="190"/>
      <c r="T1184" s="191"/>
      <c r="AT1184" s="186" t="s">
        <v>133</v>
      </c>
      <c r="AU1184" s="186" t="s">
        <v>82</v>
      </c>
      <c r="AV1184" s="184" t="s">
        <v>82</v>
      </c>
      <c r="AW1184" s="184" t="s">
        <v>29</v>
      </c>
      <c r="AX1184" s="184" t="s">
        <v>80</v>
      </c>
      <c r="AY1184" s="186" t="s">
        <v>124</v>
      </c>
    </row>
    <row r="1185" s="184" customFormat="true" ht="12.8" hidden="false" customHeight="false" outlineLevel="0" collapsed="false">
      <c r="B1185" s="185"/>
      <c r="D1185" s="178" t="s">
        <v>133</v>
      </c>
      <c r="F1185" s="187" t="s">
        <v>1371</v>
      </c>
      <c r="H1185" s="188" t="n">
        <v>6.344</v>
      </c>
      <c r="L1185" s="185"/>
      <c r="M1185" s="189"/>
      <c r="N1185" s="190"/>
      <c r="O1185" s="190"/>
      <c r="P1185" s="190"/>
      <c r="Q1185" s="190"/>
      <c r="R1185" s="190"/>
      <c r="S1185" s="190"/>
      <c r="T1185" s="191"/>
      <c r="AT1185" s="186" t="s">
        <v>133</v>
      </c>
      <c r="AU1185" s="186" t="s">
        <v>82</v>
      </c>
      <c r="AV1185" s="184" t="s">
        <v>82</v>
      </c>
      <c r="AW1185" s="184" t="s">
        <v>2</v>
      </c>
      <c r="AX1185" s="184" t="s">
        <v>80</v>
      </c>
      <c r="AY1185" s="186" t="s">
        <v>124</v>
      </c>
    </row>
    <row r="1186" s="22" customFormat="true" ht="21.75" hidden="false" customHeight="true" outlineLevel="0" collapsed="false">
      <c r="A1186" s="17"/>
      <c r="B1186" s="162"/>
      <c r="C1186" s="205" t="s">
        <v>1372</v>
      </c>
      <c r="D1186" s="205" t="s">
        <v>272</v>
      </c>
      <c r="E1186" s="206" t="s">
        <v>1373</v>
      </c>
      <c r="F1186" s="207" t="s">
        <v>1374</v>
      </c>
      <c r="G1186" s="208" t="s">
        <v>256</v>
      </c>
      <c r="H1186" s="209" t="n">
        <v>123.104</v>
      </c>
      <c r="I1186" s="210"/>
      <c r="J1186" s="210" t="n">
        <f aca="false">ROUND(I1186*H1186,2)</f>
        <v>0</v>
      </c>
      <c r="K1186" s="211"/>
      <c r="L1186" s="212"/>
      <c r="M1186" s="213"/>
      <c r="N1186" s="214" t="s">
        <v>37</v>
      </c>
      <c r="O1186" s="172" t="n">
        <v>0</v>
      </c>
      <c r="P1186" s="172" t="n">
        <f aca="false">O1186*H1186</f>
        <v>0</v>
      </c>
      <c r="Q1186" s="172" t="n">
        <v>0.00375</v>
      </c>
      <c r="R1186" s="172" t="n">
        <f aca="false">Q1186*H1186</f>
        <v>0.46164</v>
      </c>
      <c r="S1186" s="172" t="n">
        <v>0</v>
      </c>
      <c r="T1186" s="173" t="n">
        <f aca="false">S1186*H1186</f>
        <v>0</v>
      </c>
      <c r="U1186" s="17"/>
      <c r="V1186" s="17"/>
      <c r="W1186" s="17"/>
      <c r="X1186" s="17"/>
      <c r="Y1186" s="17"/>
      <c r="Z1186" s="17"/>
      <c r="AA1186" s="17"/>
      <c r="AB1186" s="17"/>
      <c r="AC1186" s="17"/>
      <c r="AD1186" s="17"/>
      <c r="AE1186" s="17"/>
      <c r="AR1186" s="174" t="s">
        <v>471</v>
      </c>
      <c r="AT1186" s="174" t="s">
        <v>272</v>
      </c>
      <c r="AU1186" s="174" t="s">
        <v>82</v>
      </c>
      <c r="AY1186" s="3" t="s">
        <v>124</v>
      </c>
      <c r="BE1186" s="175" t="n">
        <f aca="false">IF(N1186="základní",J1186,0)</f>
        <v>0</v>
      </c>
      <c r="BF1186" s="175" t="n">
        <f aca="false">IF(N1186="snížená",J1186,0)</f>
        <v>0</v>
      </c>
      <c r="BG1186" s="175" t="n">
        <f aca="false">IF(N1186="zákl. přenesená",J1186,0)</f>
        <v>0</v>
      </c>
      <c r="BH1186" s="175" t="n">
        <f aca="false">IF(N1186="sníž. přenesená",J1186,0)</f>
        <v>0</v>
      </c>
      <c r="BI1186" s="175" t="n">
        <f aca="false">IF(N1186="nulová",J1186,0)</f>
        <v>0</v>
      </c>
      <c r="BJ1186" s="3" t="s">
        <v>80</v>
      </c>
      <c r="BK1186" s="175" t="n">
        <f aca="false">ROUND(I1186*H1186,2)</f>
        <v>0</v>
      </c>
      <c r="BL1186" s="3" t="s">
        <v>321</v>
      </c>
      <c r="BM1186" s="174" t="s">
        <v>1375</v>
      </c>
    </row>
    <row r="1187" s="184" customFormat="true" ht="12.8" hidden="false" customHeight="false" outlineLevel="0" collapsed="false">
      <c r="B1187" s="185"/>
      <c r="D1187" s="178" t="s">
        <v>133</v>
      </c>
      <c r="E1187" s="186"/>
      <c r="F1187" s="187" t="s">
        <v>152</v>
      </c>
      <c r="H1187" s="188" t="n">
        <v>26.89</v>
      </c>
      <c r="L1187" s="185"/>
      <c r="M1187" s="189"/>
      <c r="N1187" s="190"/>
      <c r="O1187" s="190"/>
      <c r="P1187" s="190"/>
      <c r="Q1187" s="190"/>
      <c r="R1187" s="190"/>
      <c r="S1187" s="190"/>
      <c r="T1187" s="191"/>
      <c r="AT1187" s="186" t="s">
        <v>133</v>
      </c>
      <c r="AU1187" s="186" t="s">
        <v>82</v>
      </c>
      <c r="AV1187" s="184" t="s">
        <v>82</v>
      </c>
      <c r="AW1187" s="184" t="s">
        <v>29</v>
      </c>
      <c r="AX1187" s="184" t="s">
        <v>72</v>
      </c>
      <c r="AY1187" s="186" t="s">
        <v>124</v>
      </c>
    </row>
    <row r="1188" s="184" customFormat="true" ht="12.8" hidden="false" customHeight="false" outlineLevel="0" collapsed="false">
      <c r="B1188" s="185"/>
      <c r="D1188" s="178" t="s">
        <v>133</v>
      </c>
      <c r="E1188" s="186"/>
      <c r="F1188" s="187" t="s">
        <v>154</v>
      </c>
      <c r="H1188" s="188" t="n">
        <v>28.22</v>
      </c>
      <c r="L1188" s="185"/>
      <c r="M1188" s="189"/>
      <c r="N1188" s="190"/>
      <c r="O1188" s="190"/>
      <c r="P1188" s="190"/>
      <c r="Q1188" s="190"/>
      <c r="R1188" s="190"/>
      <c r="S1188" s="190"/>
      <c r="T1188" s="191"/>
      <c r="AT1188" s="186" t="s">
        <v>133</v>
      </c>
      <c r="AU1188" s="186" t="s">
        <v>82</v>
      </c>
      <c r="AV1188" s="184" t="s">
        <v>82</v>
      </c>
      <c r="AW1188" s="184" t="s">
        <v>29</v>
      </c>
      <c r="AX1188" s="184" t="s">
        <v>72</v>
      </c>
      <c r="AY1188" s="186" t="s">
        <v>124</v>
      </c>
    </row>
    <row r="1189" s="184" customFormat="true" ht="12.8" hidden="false" customHeight="false" outlineLevel="0" collapsed="false">
      <c r="B1189" s="185"/>
      <c r="D1189" s="178" t="s">
        <v>133</v>
      </c>
      <c r="E1189" s="186"/>
      <c r="F1189" s="187" t="s">
        <v>156</v>
      </c>
      <c r="H1189" s="188" t="n">
        <v>6.82</v>
      </c>
      <c r="L1189" s="185"/>
      <c r="M1189" s="189"/>
      <c r="N1189" s="190"/>
      <c r="O1189" s="190"/>
      <c r="P1189" s="190"/>
      <c r="Q1189" s="190"/>
      <c r="R1189" s="190"/>
      <c r="S1189" s="190"/>
      <c r="T1189" s="191"/>
      <c r="AT1189" s="186" t="s">
        <v>133</v>
      </c>
      <c r="AU1189" s="186" t="s">
        <v>82</v>
      </c>
      <c r="AV1189" s="184" t="s">
        <v>82</v>
      </c>
      <c r="AW1189" s="184" t="s">
        <v>29</v>
      </c>
      <c r="AX1189" s="184" t="s">
        <v>72</v>
      </c>
      <c r="AY1189" s="186" t="s">
        <v>124</v>
      </c>
    </row>
    <row r="1190" s="184" customFormat="true" ht="12.8" hidden="false" customHeight="false" outlineLevel="0" collapsed="false">
      <c r="B1190" s="185"/>
      <c r="D1190" s="178" t="s">
        <v>133</v>
      </c>
      <c r="E1190" s="186"/>
      <c r="F1190" s="187" t="s">
        <v>162</v>
      </c>
      <c r="H1190" s="188" t="n">
        <v>58.76</v>
      </c>
      <c r="L1190" s="185"/>
      <c r="M1190" s="189"/>
      <c r="N1190" s="190"/>
      <c r="O1190" s="190"/>
      <c r="P1190" s="190"/>
      <c r="Q1190" s="190"/>
      <c r="R1190" s="190"/>
      <c r="S1190" s="190"/>
      <c r="T1190" s="191"/>
      <c r="AT1190" s="186" t="s">
        <v>133</v>
      </c>
      <c r="AU1190" s="186" t="s">
        <v>82</v>
      </c>
      <c r="AV1190" s="184" t="s">
        <v>82</v>
      </c>
      <c r="AW1190" s="184" t="s">
        <v>29</v>
      </c>
      <c r="AX1190" s="184" t="s">
        <v>72</v>
      </c>
      <c r="AY1190" s="186" t="s">
        <v>124</v>
      </c>
    </row>
    <row r="1191" s="197" customFormat="true" ht="12.8" hidden="false" customHeight="false" outlineLevel="0" collapsed="false">
      <c r="B1191" s="198"/>
      <c r="D1191" s="178" t="s">
        <v>133</v>
      </c>
      <c r="E1191" s="199"/>
      <c r="F1191" s="200" t="s">
        <v>234</v>
      </c>
      <c r="H1191" s="201" t="n">
        <v>120.69</v>
      </c>
      <c r="L1191" s="198"/>
      <c r="M1191" s="202"/>
      <c r="N1191" s="203"/>
      <c r="O1191" s="203"/>
      <c r="P1191" s="203"/>
      <c r="Q1191" s="203"/>
      <c r="R1191" s="203"/>
      <c r="S1191" s="203"/>
      <c r="T1191" s="204"/>
      <c r="AT1191" s="199" t="s">
        <v>133</v>
      </c>
      <c r="AU1191" s="199" t="s">
        <v>82</v>
      </c>
      <c r="AV1191" s="197" t="s">
        <v>131</v>
      </c>
      <c r="AW1191" s="197" t="s">
        <v>29</v>
      </c>
      <c r="AX1191" s="197" t="s">
        <v>80</v>
      </c>
      <c r="AY1191" s="199" t="s">
        <v>124</v>
      </c>
    </row>
    <row r="1192" s="184" customFormat="true" ht="12.8" hidden="false" customHeight="false" outlineLevel="0" collapsed="false">
      <c r="B1192" s="185"/>
      <c r="D1192" s="178" t="s">
        <v>133</v>
      </c>
      <c r="F1192" s="187" t="s">
        <v>1376</v>
      </c>
      <c r="H1192" s="188" t="n">
        <v>123.104</v>
      </c>
      <c r="L1192" s="185"/>
      <c r="M1192" s="189"/>
      <c r="N1192" s="190"/>
      <c r="O1192" s="190"/>
      <c r="P1192" s="190"/>
      <c r="Q1192" s="190"/>
      <c r="R1192" s="190"/>
      <c r="S1192" s="190"/>
      <c r="T1192" s="191"/>
      <c r="AT1192" s="186" t="s">
        <v>133</v>
      </c>
      <c r="AU1192" s="186" t="s">
        <v>82</v>
      </c>
      <c r="AV1192" s="184" t="s">
        <v>82</v>
      </c>
      <c r="AW1192" s="184" t="s">
        <v>2</v>
      </c>
      <c r="AX1192" s="184" t="s">
        <v>80</v>
      </c>
      <c r="AY1192" s="186" t="s">
        <v>124</v>
      </c>
    </row>
    <row r="1193" s="22" customFormat="true" ht="21.75" hidden="false" customHeight="true" outlineLevel="0" collapsed="false">
      <c r="A1193" s="17"/>
      <c r="B1193" s="162"/>
      <c r="C1193" s="205" t="s">
        <v>1377</v>
      </c>
      <c r="D1193" s="205" t="s">
        <v>272</v>
      </c>
      <c r="E1193" s="206" t="s">
        <v>1378</v>
      </c>
      <c r="F1193" s="207" t="s">
        <v>1379</v>
      </c>
      <c r="G1193" s="208" t="s">
        <v>256</v>
      </c>
      <c r="H1193" s="209" t="n">
        <v>51.163</v>
      </c>
      <c r="I1193" s="210"/>
      <c r="J1193" s="210" t="n">
        <f aca="false">ROUND(I1193*H1193,2)</f>
        <v>0</v>
      </c>
      <c r="K1193" s="211"/>
      <c r="L1193" s="212"/>
      <c r="M1193" s="213"/>
      <c r="N1193" s="214" t="s">
        <v>37</v>
      </c>
      <c r="O1193" s="172" t="n">
        <v>0</v>
      </c>
      <c r="P1193" s="172" t="n">
        <f aca="false">O1193*H1193</f>
        <v>0</v>
      </c>
      <c r="Q1193" s="172" t="n">
        <v>0.0045</v>
      </c>
      <c r="R1193" s="172" t="n">
        <f aca="false">Q1193*H1193</f>
        <v>0.2302335</v>
      </c>
      <c r="S1193" s="172" t="n">
        <v>0</v>
      </c>
      <c r="T1193" s="173" t="n">
        <f aca="false">S1193*H1193</f>
        <v>0</v>
      </c>
      <c r="U1193" s="17"/>
      <c r="V1193" s="17"/>
      <c r="W1193" s="17"/>
      <c r="X1193" s="17"/>
      <c r="Y1193" s="17"/>
      <c r="Z1193" s="17"/>
      <c r="AA1193" s="17"/>
      <c r="AB1193" s="17"/>
      <c r="AC1193" s="17"/>
      <c r="AD1193" s="17"/>
      <c r="AE1193" s="17"/>
      <c r="AR1193" s="174" t="s">
        <v>471</v>
      </c>
      <c r="AT1193" s="174" t="s">
        <v>272</v>
      </c>
      <c r="AU1193" s="174" t="s">
        <v>82</v>
      </c>
      <c r="AY1193" s="3" t="s">
        <v>124</v>
      </c>
      <c r="BE1193" s="175" t="n">
        <f aca="false">IF(N1193="základní",J1193,0)</f>
        <v>0</v>
      </c>
      <c r="BF1193" s="175" t="n">
        <f aca="false">IF(N1193="snížená",J1193,0)</f>
        <v>0</v>
      </c>
      <c r="BG1193" s="175" t="n">
        <f aca="false">IF(N1193="zákl. přenesená",J1193,0)</f>
        <v>0</v>
      </c>
      <c r="BH1193" s="175" t="n">
        <f aca="false">IF(N1193="sníž. přenesená",J1193,0)</f>
        <v>0</v>
      </c>
      <c r="BI1193" s="175" t="n">
        <f aca="false">IF(N1193="nulová",J1193,0)</f>
        <v>0</v>
      </c>
      <c r="BJ1193" s="3" t="s">
        <v>80</v>
      </c>
      <c r="BK1193" s="175" t="n">
        <f aca="false">ROUND(I1193*H1193,2)</f>
        <v>0</v>
      </c>
      <c r="BL1193" s="3" t="s">
        <v>321</v>
      </c>
      <c r="BM1193" s="174" t="s">
        <v>1380</v>
      </c>
    </row>
    <row r="1194" s="184" customFormat="true" ht="12.8" hidden="false" customHeight="false" outlineLevel="0" collapsed="false">
      <c r="B1194" s="185"/>
      <c r="D1194" s="178" t="s">
        <v>133</v>
      </c>
      <c r="E1194" s="186"/>
      <c r="F1194" s="187" t="s">
        <v>165</v>
      </c>
      <c r="H1194" s="188" t="n">
        <v>46.31</v>
      </c>
      <c r="L1194" s="185"/>
      <c r="M1194" s="189"/>
      <c r="N1194" s="190"/>
      <c r="O1194" s="190"/>
      <c r="P1194" s="190"/>
      <c r="Q1194" s="190"/>
      <c r="R1194" s="190"/>
      <c r="S1194" s="190"/>
      <c r="T1194" s="191"/>
      <c r="AT1194" s="186" t="s">
        <v>133</v>
      </c>
      <c r="AU1194" s="186" t="s">
        <v>82</v>
      </c>
      <c r="AV1194" s="184" t="s">
        <v>82</v>
      </c>
      <c r="AW1194" s="184" t="s">
        <v>29</v>
      </c>
      <c r="AX1194" s="184" t="s">
        <v>72</v>
      </c>
      <c r="AY1194" s="186" t="s">
        <v>124</v>
      </c>
    </row>
    <row r="1195" s="184" customFormat="true" ht="12.8" hidden="false" customHeight="false" outlineLevel="0" collapsed="false">
      <c r="B1195" s="185"/>
      <c r="D1195" s="178" t="s">
        <v>133</v>
      </c>
      <c r="E1195" s="186"/>
      <c r="F1195" s="187" t="s">
        <v>167</v>
      </c>
      <c r="H1195" s="188" t="n">
        <v>3.85</v>
      </c>
      <c r="L1195" s="185"/>
      <c r="M1195" s="189"/>
      <c r="N1195" s="190"/>
      <c r="O1195" s="190"/>
      <c r="P1195" s="190"/>
      <c r="Q1195" s="190"/>
      <c r="R1195" s="190"/>
      <c r="S1195" s="190"/>
      <c r="T1195" s="191"/>
      <c r="AT1195" s="186" t="s">
        <v>133</v>
      </c>
      <c r="AU1195" s="186" t="s">
        <v>82</v>
      </c>
      <c r="AV1195" s="184" t="s">
        <v>82</v>
      </c>
      <c r="AW1195" s="184" t="s">
        <v>29</v>
      </c>
      <c r="AX1195" s="184" t="s">
        <v>72</v>
      </c>
      <c r="AY1195" s="186" t="s">
        <v>124</v>
      </c>
    </row>
    <row r="1196" s="197" customFormat="true" ht="12.8" hidden="false" customHeight="false" outlineLevel="0" collapsed="false">
      <c r="B1196" s="198"/>
      <c r="D1196" s="178" t="s">
        <v>133</v>
      </c>
      <c r="E1196" s="199"/>
      <c r="F1196" s="200" t="s">
        <v>234</v>
      </c>
      <c r="H1196" s="201" t="n">
        <v>50.16</v>
      </c>
      <c r="L1196" s="198"/>
      <c r="M1196" s="202"/>
      <c r="N1196" s="203"/>
      <c r="O1196" s="203"/>
      <c r="P1196" s="203"/>
      <c r="Q1196" s="203"/>
      <c r="R1196" s="203"/>
      <c r="S1196" s="203"/>
      <c r="T1196" s="204"/>
      <c r="AT1196" s="199" t="s">
        <v>133</v>
      </c>
      <c r="AU1196" s="199" t="s">
        <v>82</v>
      </c>
      <c r="AV1196" s="197" t="s">
        <v>131</v>
      </c>
      <c r="AW1196" s="197" t="s">
        <v>29</v>
      </c>
      <c r="AX1196" s="197" t="s">
        <v>80</v>
      </c>
      <c r="AY1196" s="199" t="s">
        <v>124</v>
      </c>
    </row>
    <row r="1197" s="184" customFormat="true" ht="12.8" hidden="false" customHeight="false" outlineLevel="0" collapsed="false">
      <c r="B1197" s="185"/>
      <c r="D1197" s="178" t="s">
        <v>133</v>
      </c>
      <c r="F1197" s="187" t="s">
        <v>1381</v>
      </c>
      <c r="H1197" s="188" t="n">
        <v>51.163</v>
      </c>
      <c r="L1197" s="185"/>
      <c r="M1197" s="189"/>
      <c r="N1197" s="190"/>
      <c r="O1197" s="190"/>
      <c r="P1197" s="190"/>
      <c r="Q1197" s="190"/>
      <c r="R1197" s="190"/>
      <c r="S1197" s="190"/>
      <c r="T1197" s="191"/>
      <c r="AT1197" s="186" t="s">
        <v>133</v>
      </c>
      <c r="AU1197" s="186" t="s">
        <v>82</v>
      </c>
      <c r="AV1197" s="184" t="s">
        <v>82</v>
      </c>
      <c r="AW1197" s="184" t="s">
        <v>2</v>
      </c>
      <c r="AX1197" s="184" t="s">
        <v>80</v>
      </c>
      <c r="AY1197" s="186" t="s">
        <v>124</v>
      </c>
    </row>
    <row r="1198" s="22" customFormat="true" ht="21.75" hidden="false" customHeight="true" outlineLevel="0" collapsed="false">
      <c r="A1198" s="17"/>
      <c r="B1198" s="162"/>
      <c r="C1198" s="205" t="s">
        <v>1382</v>
      </c>
      <c r="D1198" s="205" t="s">
        <v>272</v>
      </c>
      <c r="E1198" s="206" t="s">
        <v>1383</v>
      </c>
      <c r="F1198" s="207" t="s">
        <v>1384</v>
      </c>
      <c r="G1198" s="208" t="s">
        <v>256</v>
      </c>
      <c r="H1198" s="209" t="n">
        <v>90.27</v>
      </c>
      <c r="I1198" s="210"/>
      <c r="J1198" s="210" t="n">
        <f aca="false">ROUND(I1198*H1198,2)</f>
        <v>0</v>
      </c>
      <c r="K1198" s="211"/>
      <c r="L1198" s="212"/>
      <c r="M1198" s="213"/>
      <c r="N1198" s="214" t="s">
        <v>37</v>
      </c>
      <c r="O1198" s="172" t="n">
        <v>0</v>
      </c>
      <c r="P1198" s="172" t="n">
        <f aca="false">O1198*H1198</f>
        <v>0</v>
      </c>
      <c r="Q1198" s="172" t="n">
        <v>0.00455</v>
      </c>
      <c r="R1198" s="172" t="n">
        <f aca="false">Q1198*H1198</f>
        <v>0.4107285</v>
      </c>
      <c r="S1198" s="172" t="n">
        <v>0</v>
      </c>
      <c r="T1198" s="173" t="n">
        <f aca="false">S1198*H1198</f>
        <v>0</v>
      </c>
      <c r="U1198" s="17"/>
      <c r="V1198" s="17"/>
      <c r="W1198" s="17"/>
      <c r="X1198" s="17"/>
      <c r="Y1198" s="17"/>
      <c r="Z1198" s="17"/>
      <c r="AA1198" s="17"/>
      <c r="AB1198" s="17"/>
      <c r="AC1198" s="17"/>
      <c r="AD1198" s="17"/>
      <c r="AE1198" s="17"/>
      <c r="AR1198" s="174" t="s">
        <v>471</v>
      </c>
      <c r="AT1198" s="174" t="s">
        <v>272</v>
      </c>
      <c r="AU1198" s="174" t="s">
        <v>82</v>
      </c>
      <c r="AY1198" s="3" t="s">
        <v>124</v>
      </c>
      <c r="BE1198" s="175" t="n">
        <f aca="false">IF(N1198="základní",J1198,0)</f>
        <v>0</v>
      </c>
      <c r="BF1198" s="175" t="n">
        <f aca="false">IF(N1198="snížená",J1198,0)</f>
        <v>0</v>
      </c>
      <c r="BG1198" s="175" t="n">
        <f aca="false">IF(N1198="zákl. přenesená",J1198,0)</f>
        <v>0</v>
      </c>
      <c r="BH1198" s="175" t="n">
        <f aca="false">IF(N1198="sníž. přenesená",J1198,0)</f>
        <v>0</v>
      </c>
      <c r="BI1198" s="175" t="n">
        <f aca="false">IF(N1198="nulová",J1198,0)</f>
        <v>0</v>
      </c>
      <c r="BJ1198" s="3" t="s">
        <v>80</v>
      </c>
      <c r="BK1198" s="175" t="n">
        <f aca="false">ROUND(I1198*H1198,2)</f>
        <v>0</v>
      </c>
      <c r="BL1198" s="3" t="s">
        <v>321</v>
      </c>
      <c r="BM1198" s="174" t="s">
        <v>1385</v>
      </c>
    </row>
    <row r="1199" s="184" customFormat="true" ht="12.8" hidden="false" customHeight="false" outlineLevel="0" collapsed="false">
      <c r="B1199" s="185"/>
      <c r="D1199" s="178" t="s">
        <v>133</v>
      </c>
      <c r="E1199" s="186"/>
      <c r="F1199" s="187" t="s">
        <v>160</v>
      </c>
      <c r="H1199" s="188" t="n">
        <v>88.5</v>
      </c>
      <c r="L1199" s="185"/>
      <c r="M1199" s="189"/>
      <c r="N1199" s="190"/>
      <c r="O1199" s="190"/>
      <c r="P1199" s="190"/>
      <c r="Q1199" s="190"/>
      <c r="R1199" s="190"/>
      <c r="S1199" s="190"/>
      <c r="T1199" s="191"/>
      <c r="AT1199" s="186" t="s">
        <v>133</v>
      </c>
      <c r="AU1199" s="186" t="s">
        <v>82</v>
      </c>
      <c r="AV1199" s="184" t="s">
        <v>82</v>
      </c>
      <c r="AW1199" s="184" t="s">
        <v>29</v>
      </c>
      <c r="AX1199" s="184" t="s">
        <v>80</v>
      </c>
      <c r="AY1199" s="186" t="s">
        <v>124</v>
      </c>
    </row>
    <row r="1200" s="184" customFormat="true" ht="12.8" hidden="false" customHeight="false" outlineLevel="0" collapsed="false">
      <c r="B1200" s="185"/>
      <c r="D1200" s="178" t="s">
        <v>133</v>
      </c>
      <c r="F1200" s="187" t="s">
        <v>1386</v>
      </c>
      <c r="H1200" s="188" t="n">
        <v>90.27</v>
      </c>
      <c r="L1200" s="185"/>
      <c r="M1200" s="189"/>
      <c r="N1200" s="190"/>
      <c r="O1200" s="190"/>
      <c r="P1200" s="190"/>
      <c r="Q1200" s="190"/>
      <c r="R1200" s="190"/>
      <c r="S1200" s="190"/>
      <c r="T1200" s="191"/>
      <c r="AT1200" s="186" t="s">
        <v>133</v>
      </c>
      <c r="AU1200" s="186" t="s">
        <v>82</v>
      </c>
      <c r="AV1200" s="184" t="s">
        <v>82</v>
      </c>
      <c r="AW1200" s="184" t="s">
        <v>2</v>
      </c>
      <c r="AX1200" s="184" t="s">
        <v>80</v>
      </c>
      <c r="AY1200" s="186" t="s">
        <v>124</v>
      </c>
    </row>
    <row r="1201" s="22" customFormat="true" ht="21.75" hidden="false" customHeight="true" outlineLevel="0" collapsed="false">
      <c r="A1201" s="17"/>
      <c r="B1201" s="162"/>
      <c r="C1201" s="205" t="s">
        <v>1387</v>
      </c>
      <c r="D1201" s="205" t="s">
        <v>272</v>
      </c>
      <c r="E1201" s="206" t="s">
        <v>1388</v>
      </c>
      <c r="F1201" s="207" t="s">
        <v>1389</v>
      </c>
      <c r="G1201" s="208" t="s">
        <v>256</v>
      </c>
      <c r="H1201" s="209" t="n">
        <v>75.919</v>
      </c>
      <c r="I1201" s="210"/>
      <c r="J1201" s="210" t="n">
        <f aca="false">ROUND(I1201*H1201,2)</f>
        <v>0</v>
      </c>
      <c r="K1201" s="211"/>
      <c r="L1201" s="212"/>
      <c r="M1201" s="213"/>
      <c r="N1201" s="214" t="s">
        <v>37</v>
      </c>
      <c r="O1201" s="172" t="n">
        <v>0</v>
      </c>
      <c r="P1201" s="172" t="n">
        <f aca="false">O1201*H1201</f>
        <v>0</v>
      </c>
      <c r="Q1201" s="172" t="n">
        <v>0.00525</v>
      </c>
      <c r="R1201" s="172" t="n">
        <f aca="false">Q1201*H1201</f>
        <v>0.39857475</v>
      </c>
      <c r="S1201" s="172" t="n">
        <v>0</v>
      </c>
      <c r="T1201" s="173" t="n">
        <f aca="false">S1201*H1201</f>
        <v>0</v>
      </c>
      <c r="U1201" s="17"/>
      <c r="V1201" s="17"/>
      <c r="W1201" s="17"/>
      <c r="X1201" s="17"/>
      <c r="Y1201" s="17"/>
      <c r="Z1201" s="17"/>
      <c r="AA1201" s="17"/>
      <c r="AB1201" s="17"/>
      <c r="AC1201" s="17"/>
      <c r="AD1201" s="17"/>
      <c r="AE1201" s="17"/>
      <c r="AR1201" s="174" t="s">
        <v>471</v>
      </c>
      <c r="AT1201" s="174" t="s">
        <v>272</v>
      </c>
      <c r="AU1201" s="174" t="s">
        <v>82</v>
      </c>
      <c r="AY1201" s="3" t="s">
        <v>124</v>
      </c>
      <c r="BE1201" s="175" t="n">
        <f aca="false">IF(N1201="základní",J1201,0)</f>
        <v>0</v>
      </c>
      <c r="BF1201" s="175" t="n">
        <f aca="false">IF(N1201="snížená",J1201,0)</f>
        <v>0</v>
      </c>
      <c r="BG1201" s="175" t="n">
        <f aca="false">IF(N1201="zákl. přenesená",J1201,0)</f>
        <v>0</v>
      </c>
      <c r="BH1201" s="175" t="n">
        <f aca="false">IF(N1201="sníž. přenesená",J1201,0)</f>
        <v>0</v>
      </c>
      <c r="BI1201" s="175" t="n">
        <f aca="false">IF(N1201="nulová",J1201,0)</f>
        <v>0</v>
      </c>
      <c r="BJ1201" s="3" t="s">
        <v>80</v>
      </c>
      <c r="BK1201" s="175" t="n">
        <f aca="false">ROUND(I1201*H1201,2)</f>
        <v>0</v>
      </c>
      <c r="BL1201" s="3" t="s">
        <v>321</v>
      </c>
      <c r="BM1201" s="174" t="s">
        <v>1390</v>
      </c>
    </row>
    <row r="1202" s="184" customFormat="true" ht="12.8" hidden="false" customHeight="false" outlineLevel="0" collapsed="false">
      <c r="B1202" s="185"/>
      <c r="D1202" s="178" t="s">
        <v>133</v>
      </c>
      <c r="E1202" s="186"/>
      <c r="F1202" s="187" t="s">
        <v>158</v>
      </c>
      <c r="H1202" s="188" t="n">
        <v>74.43</v>
      </c>
      <c r="L1202" s="185"/>
      <c r="M1202" s="189"/>
      <c r="N1202" s="190"/>
      <c r="O1202" s="190"/>
      <c r="P1202" s="190"/>
      <c r="Q1202" s="190"/>
      <c r="R1202" s="190"/>
      <c r="S1202" s="190"/>
      <c r="T1202" s="191"/>
      <c r="AT1202" s="186" t="s">
        <v>133</v>
      </c>
      <c r="AU1202" s="186" t="s">
        <v>82</v>
      </c>
      <c r="AV1202" s="184" t="s">
        <v>82</v>
      </c>
      <c r="AW1202" s="184" t="s">
        <v>29</v>
      </c>
      <c r="AX1202" s="184" t="s">
        <v>72</v>
      </c>
      <c r="AY1202" s="186" t="s">
        <v>124</v>
      </c>
    </row>
    <row r="1203" s="197" customFormat="true" ht="12.8" hidden="false" customHeight="false" outlineLevel="0" collapsed="false">
      <c r="B1203" s="198"/>
      <c r="D1203" s="178" t="s">
        <v>133</v>
      </c>
      <c r="E1203" s="199"/>
      <c r="F1203" s="200" t="s">
        <v>234</v>
      </c>
      <c r="H1203" s="201" t="n">
        <v>74.43</v>
      </c>
      <c r="L1203" s="198"/>
      <c r="M1203" s="202"/>
      <c r="N1203" s="203"/>
      <c r="O1203" s="203"/>
      <c r="P1203" s="203"/>
      <c r="Q1203" s="203"/>
      <c r="R1203" s="203"/>
      <c r="S1203" s="203"/>
      <c r="T1203" s="204"/>
      <c r="AT1203" s="199" t="s">
        <v>133</v>
      </c>
      <c r="AU1203" s="199" t="s">
        <v>82</v>
      </c>
      <c r="AV1203" s="197" t="s">
        <v>131</v>
      </c>
      <c r="AW1203" s="197" t="s">
        <v>29</v>
      </c>
      <c r="AX1203" s="197" t="s">
        <v>80</v>
      </c>
      <c r="AY1203" s="199" t="s">
        <v>124</v>
      </c>
    </row>
    <row r="1204" s="184" customFormat="true" ht="12.8" hidden="false" customHeight="false" outlineLevel="0" collapsed="false">
      <c r="B1204" s="185"/>
      <c r="D1204" s="178" t="s">
        <v>133</v>
      </c>
      <c r="F1204" s="187" t="s">
        <v>1391</v>
      </c>
      <c r="H1204" s="188" t="n">
        <v>75.919</v>
      </c>
      <c r="L1204" s="185"/>
      <c r="M1204" s="189"/>
      <c r="N1204" s="190"/>
      <c r="O1204" s="190"/>
      <c r="P1204" s="190"/>
      <c r="Q1204" s="190"/>
      <c r="R1204" s="190"/>
      <c r="S1204" s="190"/>
      <c r="T1204" s="191"/>
      <c r="AT1204" s="186" t="s">
        <v>133</v>
      </c>
      <c r="AU1204" s="186" t="s">
        <v>82</v>
      </c>
      <c r="AV1204" s="184" t="s">
        <v>82</v>
      </c>
      <c r="AW1204" s="184" t="s">
        <v>2</v>
      </c>
      <c r="AX1204" s="184" t="s">
        <v>80</v>
      </c>
      <c r="AY1204" s="186" t="s">
        <v>124</v>
      </c>
    </row>
    <row r="1205" s="22" customFormat="true" ht="16.5" hidden="false" customHeight="true" outlineLevel="0" collapsed="false">
      <c r="A1205" s="17"/>
      <c r="B1205" s="162"/>
      <c r="C1205" s="205" t="s">
        <v>1392</v>
      </c>
      <c r="D1205" s="205" t="s">
        <v>272</v>
      </c>
      <c r="E1205" s="206" t="s">
        <v>1393</v>
      </c>
      <c r="F1205" s="207" t="s">
        <v>1394</v>
      </c>
      <c r="G1205" s="208" t="s">
        <v>256</v>
      </c>
      <c r="H1205" s="209" t="n">
        <v>288.058</v>
      </c>
      <c r="I1205" s="210"/>
      <c r="J1205" s="210" t="n">
        <f aca="false">ROUND(I1205*H1205,2)</f>
        <v>0</v>
      </c>
      <c r="K1205" s="211"/>
      <c r="L1205" s="212"/>
      <c r="M1205" s="213"/>
      <c r="N1205" s="214" t="s">
        <v>37</v>
      </c>
      <c r="O1205" s="172" t="n">
        <v>0</v>
      </c>
      <c r="P1205" s="172" t="n">
        <f aca="false">O1205*H1205</f>
        <v>0</v>
      </c>
      <c r="Q1205" s="172" t="n">
        <v>0.00052</v>
      </c>
      <c r="R1205" s="172" t="n">
        <f aca="false">Q1205*H1205</f>
        <v>0.14979016</v>
      </c>
      <c r="S1205" s="172" t="n">
        <v>0</v>
      </c>
      <c r="T1205" s="173" t="n">
        <f aca="false">S1205*H1205</f>
        <v>0</v>
      </c>
      <c r="U1205" s="17"/>
      <c r="V1205" s="17"/>
      <c r="W1205" s="17"/>
      <c r="X1205" s="17"/>
      <c r="Y1205" s="17"/>
      <c r="Z1205" s="17"/>
      <c r="AA1205" s="17"/>
      <c r="AB1205" s="17"/>
      <c r="AC1205" s="17"/>
      <c r="AD1205" s="17"/>
      <c r="AE1205" s="17"/>
      <c r="AR1205" s="174" t="s">
        <v>471</v>
      </c>
      <c r="AT1205" s="174" t="s">
        <v>272</v>
      </c>
      <c r="AU1205" s="174" t="s">
        <v>82</v>
      </c>
      <c r="AY1205" s="3" t="s">
        <v>124</v>
      </c>
      <c r="BE1205" s="175" t="n">
        <f aca="false">IF(N1205="základní",J1205,0)</f>
        <v>0</v>
      </c>
      <c r="BF1205" s="175" t="n">
        <f aca="false">IF(N1205="snížená",J1205,0)</f>
        <v>0</v>
      </c>
      <c r="BG1205" s="175" t="n">
        <f aca="false">IF(N1205="zákl. přenesená",J1205,0)</f>
        <v>0</v>
      </c>
      <c r="BH1205" s="175" t="n">
        <f aca="false">IF(N1205="sníž. přenesená",J1205,0)</f>
        <v>0</v>
      </c>
      <c r="BI1205" s="175" t="n">
        <f aca="false">IF(N1205="nulová",J1205,0)</f>
        <v>0</v>
      </c>
      <c r="BJ1205" s="3" t="s">
        <v>80</v>
      </c>
      <c r="BK1205" s="175" t="n">
        <f aca="false">ROUND(I1205*H1205,2)</f>
        <v>0</v>
      </c>
      <c r="BL1205" s="3" t="s">
        <v>321</v>
      </c>
      <c r="BM1205" s="174" t="s">
        <v>1395</v>
      </c>
    </row>
    <row r="1206" s="184" customFormat="true" ht="12.8" hidden="false" customHeight="false" outlineLevel="0" collapsed="false">
      <c r="B1206" s="185"/>
      <c r="D1206" s="178" t="s">
        <v>133</v>
      </c>
      <c r="E1206" s="186"/>
      <c r="F1206" s="187" t="s">
        <v>150</v>
      </c>
      <c r="H1206" s="188" t="n">
        <v>6.22</v>
      </c>
      <c r="L1206" s="185"/>
      <c r="M1206" s="189"/>
      <c r="N1206" s="190"/>
      <c r="O1206" s="190"/>
      <c r="P1206" s="190"/>
      <c r="Q1206" s="190"/>
      <c r="R1206" s="190"/>
      <c r="S1206" s="190"/>
      <c r="T1206" s="191"/>
      <c r="AT1206" s="186" t="s">
        <v>133</v>
      </c>
      <c r="AU1206" s="186" t="s">
        <v>82</v>
      </c>
      <c r="AV1206" s="184" t="s">
        <v>82</v>
      </c>
      <c r="AW1206" s="184" t="s">
        <v>29</v>
      </c>
      <c r="AX1206" s="184" t="s">
        <v>72</v>
      </c>
      <c r="AY1206" s="186" t="s">
        <v>124</v>
      </c>
    </row>
    <row r="1207" s="184" customFormat="true" ht="12.8" hidden="false" customHeight="false" outlineLevel="0" collapsed="false">
      <c r="B1207" s="185"/>
      <c r="D1207" s="178" t="s">
        <v>133</v>
      </c>
      <c r="E1207" s="186"/>
      <c r="F1207" s="187" t="s">
        <v>152</v>
      </c>
      <c r="H1207" s="188" t="n">
        <v>26.89</v>
      </c>
      <c r="L1207" s="185"/>
      <c r="M1207" s="189"/>
      <c r="N1207" s="190"/>
      <c r="O1207" s="190"/>
      <c r="P1207" s="190"/>
      <c r="Q1207" s="190"/>
      <c r="R1207" s="190"/>
      <c r="S1207" s="190"/>
      <c r="T1207" s="191"/>
      <c r="AT1207" s="186" t="s">
        <v>133</v>
      </c>
      <c r="AU1207" s="186" t="s">
        <v>82</v>
      </c>
      <c r="AV1207" s="184" t="s">
        <v>82</v>
      </c>
      <c r="AW1207" s="184" t="s">
        <v>29</v>
      </c>
      <c r="AX1207" s="184" t="s">
        <v>72</v>
      </c>
      <c r="AY1207" s="186" t="s">
        <v>124</v>
      </c>
    </row>
    <row r="1208" s="184" customFormat="true" ht="12.8" hidden="false" customHeight="false" outlineLevel="0" collapsed="false">
      <c r="B1208" s="185"/>
      <c r="D1208" s="178" t="s">
        <v>133</v>
      </c>
      <c r="E1208" s="186"/>
      <c r="F1208" s="187" t="s">
        <v>158</v>
      </c>
      <c r="H1208" s="188" t="n">
        <v>74.43</v>
      </c>
      <c r="L1208" s="185"/>
      <c r="M1208" s="189"/>
      <c r="N1208" s="190"/>
      <c r="O1208" s="190"/>
      <c r="P1208" s="190"/>
      <c r="Q1208" s="190"/>
      <c r="R1208" s="190"/>
      <c r="S1208" s="190"/>
      <c r="T1208" s="191"/>
      <c r="AT1208" s="186" t="s">
        <v>133</v>
      </c>
      <c r="AU1208" s="186" t="s">
        <v>82</v>
      </c>
      <c r="AV1208" s="184" t="s">
        <v>82</v>
      </c>
      <c r="AW1208" s="184" t="s">
        <v>29</v>
      </c>
      <c r="AX1208" s="184" t="s">
        <v>72</v>
      </c>
      <c r="AY1208" s="186" t="s">
        <v>124</v>
      </c>
    </row>
    <row r="1209" s="184" customFormat="true" ht="12.8" hidden="false" customHeight="false" outlineLevel="0" collapsed="false">
      <c r="B1209" s="185"/>
      <c r="D1209" s="178" t="s">
        <v>133</v>
      </c>
      <c r="E1209" s="186"/>
      <c r="F1209" s="187" t="s">
        <v>160</v>
      </c>
      <c r="H1209" s="188" t="n">
        <v>88.5</v>
      </c>
      <c r="L1209" s="185"/>
      <c r="M1209" s="189"/>
      <c r="N1209" s="190"/>
      <c r="O1209" s="190"/>
      <c r="P1209" s="190"/>
      <c r="Q1209" s="190"/>
      <c r="R1209" s="190"/>
      <c r="S1209" s="190"/>
      <c r="T1209" s="191"/>
      <c r="AT1209" s="186" t="s">
        <v>133</v>
      </c>
      <c r="AU1209" s="186" t="s">
        <v>82</v>
      </c>
      <c r="AV1209" s="184" t="s">
        <v>82</v>
      </c>
      <c r="AW1209" s="184" t="s">
        <v>29</v>
      </c>
      <c r="AX1209" s="184" t="s">
        <v>72</v>
      </c>
      <c r="AY1209" s="186" t="s">
        <v>124</v>
      </c>
    </row>
    <row r="1210" s="184" customFormat="true" ht="12.8" hidden="false" customHeight="false" outlineLevel="0" collapsed="false">
      <c r="B1210" s="185"/>
      <c r="D1210" s="178" t="s">
        <v>133</v>
      </c>
      <c r="E1210" s="186"/>
      <c r="F1210" s="187" t="s">
        <v>162</v>
      </c>
      <c r="H1210" s="188" t="n">
        <v>58.76</v>
      </c>
      <c r="L1210" s="185"/>
      <c r="M1210" s="189"/>
      <c r="N1210" s="190"/>
      <c r="O1210" s="190"/>
      <c r="P1210" s="190"/>
      <c r="Q1210" s="190"/>
      <c r="R1210" s="190"/>
      <c r="S1210" s="190"/>
      <c r="T1210" s="191"/>
      <c r="AT1210" s="186" t="s">
        <v>133</v>
      </c>
      <c r="AU1210" s="186" t="s">
        <v>82</v>
      </c>
      <c r="AV1210" s="184" t="s">
        <v>82</v>
      </c>
      <c r="AW1210" s="184" t="s">
        <v>29</v>
      </c>
      <c r="AX1210" s="184" t="s">
        <v>72</v>
      </c>
      <c r="AY1210" s="186" t="s">
        <v>124</v>
      </c>
    </row>
    <row r="1211" s="184" customFormat="true" ht="12.8" hidden="false" customHeight="false" outlineLevel="0" collapsed="false">
      <c r="B1211" s="185"/>
      <c r="D1211" s="178" t="s">
        <v>133</v>
      </c>
      <c r="E1211" s="186"/>
      <c r="F1211" s="187" t="s">
        <v>185</v>
      </c>
      <c r="H1211" s="188" t="n">
        <v>27.61</v>
      </c>
      <c r="L1211" s="185"/>
      <c r="M1211" s="189"/>
      <c r="N1211" s="190"/>
      <c r="O1211" s="190"/>
      <c r="P1211" s="190"/>
      <c r="Q1211" s="190"/>
      <c r="R1211" s="190"/>
      <c r="S1211" s="190"/>
      <c r="T1211" s="191"/>
      <c r="AT1211" s="186" t="s">
        <v>133</v>
      </c>
      <c r="AU1211" s="186" t="s">
        <v>82</v>
      </c>
      <c r="AV1211" s="184" t="s">
        <v>82</v>
      </c>
      <c r="AW1211" s="184" t="s">
        <v>29</v>
      </c>
      <c r="AX1211" s="184" t="s">
        <v>72</v>
      </c>
      <c r="AY1211" s="186" t="s">
        <v>124</v>
      </c>
    </row>
    <row r="1212" s="197" customFormat="true" ht="12.8" hidden="false" customHeight="false" outlineLevel="0" collapsed="false">
      <c r="B1212" s="198"/>
      <c r="D1212" s="178" t="s">
        <v>133</v>
      </c>
      <c r="E1212" s="199"/>
      <c r="F1212" s="200" t="s">
        <v>234</v>
      </c>
      <c r="H1212" s="201" t="n">
        <v>282.41</v>
      </c>
      <c r="L1212" s="198"/>
      <c r="M1212" s="202"/>
      <c r="N1212" s="203"/>
      <c r="O1212" s="203"/>
      <c r="P1212" s="203"/>
      <c r="Q1212" s="203"/>
      <c r="R1212" s="203"/>
      <c r="S1212" s="203"/>
      <c r="T1212" s="204"/>
      <c r="AT1212" s="199" t="s">
        <v>133</v>
      </c>
      <c r="AU1212" s="199" t="s">
        <v>82</v>
      </c>
      <c r="AV1212" s="197" t="s">
        <v>131</v>
      </c>
      <c r="AW1212" s="197" t="s">
        <v>29</v>
      </c>
      <c r="AX1212" s="197" t="s">
        <v>80</v>
      </c>
      <c r="AY1212" s="199" t="s">
        <v>124</v>
      </c>
    </row>
    <row r="1213" s="184" customFormat="true" ht="12.8" hidden="false" customHeight="false" outlineLevel="0" collapsed="false">
      <c r="B1213" s="185"/>
      <c r="D1213" s="178" t="s">
        <v>133</v>
      </c>
      <c r="F1213" s="187" t="s">
        <v>1396</v>
      </c>
      <c r="H1213" s="188" t="n">
        <v>288.058</v>
      </c>
      <c r="L1213" s="185"/>
      <c r="M1213" s="189"/>
      <c r="N1213" s="190"/>
      <c r="O1213" s="190"/>
      <c r="P1213" s="190"/>
      <c r="Q1213" s="190"/>
      <c r="R1213" s="190"/>
      <c r="S1213" s="190"/>
      <c r="T1213" s="191"/>
      <c r="AT1213" s="186" t="s">
        <v>133</v>
      </c>
      <c r="AU1213" s="186" t="s">
        <v>82</v>
      </c>
      <c r="AV1213" s="184" t="s">
        <v>82</v>
      </c>
      <c r="AW1213" s="184" t="s">
        <v>2</v>
      </c>
      <c r="AX1213" s="184" t="s">
        <v>80</v>
      </c>
      <c r="AY1213" s="186" t="s">
        <v>124</v>
      </c>
    </row>
    <row r="1214" s="22" customFormat="true" ht="16.5" hidden="false" customHeight="true" outlineLevel="0" collapsed="false">
      <c r="A1214" s="17"/>
      <c r="B1214" s="162"/>
      <c r="C1214" s="205" t="s">
        <v>1397</v>
      </c>
      <c r="D1214" s="205" t="s">
        <v>272</v>
      </c>
      <c r="E1214" s="206" t="s">
        <v>1398</v>
      </c>
      <c r="F1214" s="207" t="s">
        <v>1399</v>
      </c>
      <c r="G1214" s="208" t="s">
        <v>256</v>
      </c>
      <c r="H1214" s="209" t="n">
        <v>363.742</v>
      </c>
      <c r="I1214" s="210"/>
      <c r="J1214" s="210" t="n">
        <f aca="false">ROUND(I1214*H1214,2)</f>
        <v>0</v>
      </c>
      <c r="K1214" s="211"/>
      <c r="L1214" s="212"/>
      <c r="M1214" s="213"/>
      <c r="N1214" s="214" t="s">
        <v>37</v>
      </c>
      <c r="O1214" s="172" t="n">
        <v>0</v>
      </c>
      <c r="P1214" s="172" t="n">
        <f aca="false">O1214*H1214</f>
        <v>0</v>
      </c>
      <c r="Q1214" s="172" t="n">
        <v>0.0004</v>
      </c>
      <c r="R1214" s="172" t="n">
        <f aca="false">Q1214*H1214</f>
        <v>0.1454968</v>
      </c>
      <c r="S1214" s="172" t="n">
        <v>0</v>
      </c>
      <c r="T1214" s="173" t="n">
        <f aca="false">S1214*H1214</f>
        <v>0</v>
      </c>
      <c r="U1214" s="17"/>
      <c r="V1214" s="17"/>
      <c r="W1214" s="17"/>
      <c r="X1214" s="17"/>
      <c r="Y1214" s="17"/>
      <c r="Z1214" s="17"/>
      <c r="AA1214" s="17"/>
      <c r="AB1214" s="17"/>
      <c r="AC1214" s="17"/>
      <c r="AD1214" s="17"/>
      <c r="AE1214" s="17"/>
      <c r="AR1214" s="174" t="s">
        <v>471</v>
      </c>
      <c r="AT1214" s="174" t="s">
        <v>272</v>
      </c>
      <c r="AU1214" s="174" t="s">
        <v>82</v>
      </c>
      <c r="AY1214" s="3" t="s">
        <v>124</v>
      </c>
      <c r="BE1214" s="175" t="n">
        <f aca="false">IF(N1214="základní",J1214,0)</f>
        <v>0</v>
      </c>
      <c r="BF1214" s="175" t="n">
        <f aca="false">IF(N1214="snížená",J1214,0)</f>
        <v>0</v>
      </c>
      <c r="BG1214" s="175" t="n">
        <f aca="false">IF(N1214="zákl. přenesená",J1214,0)</f>
        <v>0</v>
      </c>
      <c r="BH1214" s="175" t="n">
        <f aca="false">IF(N1214="sníž. přenesená",J1214,0)</f>
        <v>0</v>
      </c>
      <c r="BI1214" s="175" t="n">
        <f aca="false">IF(N1214="nulová",J1214,0)</f>
        <v>0</v>
      </c>
      <c r="BJ1214" s="3" t="s">
        <v>80</v>
      </c>
      <c r="BK1214" s="175" t="n">
        <f aca="false">ROUND(I1214*H1214,2)</f>
        <v>0</v>
      </c>
      <c r="BL1214" s="3" t="s">
        <v>321</v>
      </c>
      <c r="BM1214" s="174" t="s">
        <v>1400</v>
      </c>
    </row>
    <row r="1215" s="184" customFormat="true" ht="12.8" hidden="false" customHeight="false" outlineLevel="0" collapsed="false">
      <c r="B1215" s="185"/>
      <c r="D1215" s="178" t="s">
        <v>133</v>
      </c>
      <c r="E1215" s="186"/>
      <c r="F1215" s="187" t="s">
        <v>154</v>
      </c>
      <c r="H1215" s="188" t="n">
        <v>28.22</v>
      </c>
      <c r="L1215" s="185"/>
      <c r="M1215" s="189"/>
      <c r="N1215" s="190"/>
      <c r="O1215" s="190"/>
      <c r="P1215" s="190"/>
      <c r="Q1215" s="190"/>
      <c r="R1215" s="190"/>
      <c r="S1215" s="190"/>
      <c r="T1215" s="191"/>
      <c r="AT1215" s="186" t="s">
        <v>133</v>
      </c>
      <c r="AU1215" s="186" t="s">
        <v>82</v>
      </c>
      <c r="AV1215" s="184" t="s">
        <v>82</v>
      </c>
      <c r="AW1215" s="184" t="s">
        <v>29</v>
      </c>
      <c r="AX1215" s="184" t="s">
        <v>72</v>
      </c>
      <c r="AY1215" s="186" t="s">
        <v>124</v>
      </c>
    </row>
    <row r="1216" s="184" customFormat="true" ht="12.8" hidden="false" customHeight="false" outlineLevel="0" collapsed="false">
      <c r="B1216" s="185"/>
      <c r="D1216" s="178" t="s">
        <v>133</v>
      </c>
      <c r="E1216" s="186"/>
      <c r="F1216" s="187" t="s">
        <v>156</v>
      </c>
      <c r="H1216" s="188" t="n">
        <v>6.82</v>
      </c>
      <c r="L1216" s="185"/>
      <c r="M1216" s="189"/>
      <c r="N1216" s="190"/>
      <c r="O1216" s="190"/>
      <c r="P1216" s="190"/>
      <c r="Q1216" s="190"/>
      <c r="R1216" s="190"/>
      <c r="S1216" s="190"/>
      <c r="T1216" s="191"/>
      <c r="AT1216" s="186" t="s">
        <v>133</v>
      </c>
      <c r="AU1216" s="186" t="s">
        <v>82</v>
      </c>
      <c r="AV1216" s="184" t="s">
        <v>82</v>
      </c>
      <c r="AW1216" s="184" t="s">
        <v>29</v>
      </c>
      <c r="AX1216" s="184" t="s">
        <v>72</v>
      </c>
      <c r="AY1216" s="186" t="s">
        <v>124</v>
      </c>
    </row>
    <row r="1217" s="184" customFormat="true" ht="12.8" hidden="false" customHeight="false" outlineLevel="0" collapsed="false">
      <c r="B1217" s="185"/>
      <c r="D1217" s="178" t="s">
        <v>133</v>
      </c>
      <c r="E1217" s="186"/>
      <c r="F1217" s="187" t="s">
        <v>165</v>
      </c>
      <c r="H1217" s="188" t="n">
        <v>46.31</v>
      </c>
      <c r="L1217" s="185"/>
      <c r="M1217" s="189"/>
      <c r="N1217" s="190"/>
      <c r="O1217" s="190"/>
      <c r="P1217" s="190"/>
      <c r="Q1217" s="190"/>
      <c r="R1217" s="190"/>
      <c r="S1217" s="190"/>
      <c r="T1217" s="191"/>
      <c r="AT1217" s="186" t="s">
        <v>133</v>
      </c>
      <c r="AU1217" s="186" t="s">
        <v>82</v>
      </c>
      <c r="AV1217" s="184" t="s">
        <v>82</v>
      </c>
      <c r="AW1217" s="184" t="s">
        <v>29</v>
      </c>
      <c r="AX1217" s="184" t="s">
        <v>72</v>
      </c>
      <c r="AY1217" s="186" t="s">
        <v>124</v>
      </c>
    </row>
    <row r="1218" s="184" customFormat="true" ht="12.8" hidden="false" customHeight="false" outlineLevel="0" collapsed="false">
      <c r="B1218" s="185"/>
      <c r="D1218" s="178" t="s">
        <v>133</v>
      </c>
      <c r="E1218" s="186"/>
      <c r="F1218" s="187" t="s">
        <v>167</v>
      </c>
      <c r="H1218" s="188" t="n">
        <v>3.85</v>
      </c>
      <c r="L1218" s="185"/>
      <c r="M1218" s="189"/>
      <c r="N1218" s="190"/>
      <c r="O1218" s="190"/>
      <c r="P1218" s="190"/>
      <c r="Q1218" s="190"/>
      <c r="R1218" s="190"/>
      <c r="S1218" s="190"/>
      <c r="T1218" s="191"/>
      <c r="AT1218" s="186" t="s">
        <v>133</v>
      </c>
      <c r="AU1218" s="186" t="s">
        <v>82</v>
      </c>
      <c r="AV1218" s="184" t="s">
        <v>82</v>
      </c>
      <c r="AW1218" s="184" t="s">
        <v>29</v>
      </c>
      <c r="AX1218" s="184" t="s">
        <v>72</v>
      </c>
      <c r="AY1218" s="186" t="s">
        <v>124</v>
      </c>
    </row>
    <row r="1219" s="184" customFormat="true" ht="12.8" hidden="false" customHeight="false" outlineLevel="0" collapsed="false">
      <c r="B1219" s="185"/>
      <c r="D1219" s="178" t="s">
        <v>133</v>
      </c>
      <c r="E1219" s="186"/>
      <c r="F1219" s="187" t="s">
        <v>169</v>
      </c>
      <c r="H1219" s="188" t="n">
        <v>2.75</v>
      </c>
      <c r="L1219" s="185"/>
      <c r="M1219" s="189"/>
      <c r="N1219" s="190"/>
      <c r="O1219" s="190"/>
      <c r="P1219" s="190"/>
      <c r="Q1219" s="190"/>
      <c r="R1219" s="190"/>
      <c r="S1219" s="190"/>
      <c r="T1219" s="191"/>
      <c r="AT1219" s="186" t="s">
        <v>133</v>
      </c>
      <c r="AU1219" s="186" t="s">
        <v>82</v>
      </c>
      <c r="AV1219" s="184" t="s">
        <v>82</v>
      </c>
      <c r="AW1219" s="184" t="s">
        <v>29</v>
      </c>
      <c r="AX1219" s="184" t="s">
        <v>72</v>
      </c>
      <c r="AY1219" s="186" t="s">
        <v>124</v>
      </c>
    </row>
    <row r="1220" s="184" customFormat="true" ht="12.8" hidden="false" customHeight="false" outlineLevel="0" collapsed="false">
      <c r="B1220" s="185"/>
      <c r="D1220" s="178" t="s">
        <v>133</v>
      </c>
      <c r="E1220" s="186"/>
      <c r="F1220" s="187" t="s">
        <v>171</v>
      </c>
      <c r="H1220" s="188" t="n">
        <v>3.2</v>
      </c>
      <c r="L1220" s="185"/>
      <c r="M1220" s="189"/>
      <c r="N1220" s="190"/>
      <c r="O1220" s="190"/>
      <c r="P1220" s="190"/>
      <c r="Q1220" s="190"/>
      <c r="R1220" s="190"/>
      <c r="S1220" s="190"/>
      <c r="T1220" s="191"/>
      <c r="AT1220" s="186" t="s">
        <v>133</v>
      </c>
      <c r="AU1220" s="186" t="s">
        <v>82</v>
      </c>
      <c r="AV1220" s="184" t="s">
        <v>82</v>
      </c>
      <c r="AW1220" s="184" t="s">
        <v>29</v>
      </c>
      <c r="AX1220" s="184" t="s">
        <v>72</v>
      </c>
      <c r="AY1220" s="186" t="s">
        <v>124</v>
      </c>
    </row>
    <row r="1221" s="184" customFormat="true" ht="12.8" hidden="false" customHeight="false" outlineLevel="0" collapsed="false">
      <c r="B1221" s="185"/>
      <c r="D1221" s="178" t="s">
        <v>133</v>
      </c>
      <c r="E1221" s="186"/>
      <c r="F1221" s="187" t="s">
        <v>173</v>
      </c>
      <c r="H1221" s="188" t="n">
        <v>6.64</v>
      </c>
      <c r="L1221" s="185"/>
      <c r="M1221" s="189"/>
      <c r="N1221" s="190"/>
      <c r="O1221" s="190"/>
      <c r="P1221" s="190"/>
      <c r="Q1221" s="190"/>
      <c r="R1221" s="190"/>
      <c r="S1221" s="190"/>
      <c r="T1221" s="191"/>
      <c r="AT1221" s="186" t="s">
        <v>133</v>
      </c>
      <c r="AU1221" s="186" t="s">
        <v>82</v>
      </c>
      <c r="AV1221" s="184" t="s">
        <v>82</v>
      </c>
      <c r="AW1221" s="184" t="s">
        <v>29</v>
      </c>
      <c r="AX1221" s="184" t="s">
        <v>72</v>
      </c>
      <c r="AY1221" s="186" t="s">
        <v>124</v>
      </c>
    </row>
    <row r="1222" s="184" customFormat="true" ht="12.8" hidden="false" customHeight="false" outlineLevel="0" collapsed="false">
      <c r="B1222" s="185"/>
      <c r="D1222" s="178" t="s">
        <v>133</v>
      </c>
      <c r="E1222" s="186"/>
      <c r="F1222" s="187" t="s">
        <v>175</v>
      </c>
      <c r="H1222" s="188" t="n">
        <v>46.5</v>
      </c>
      <c r="L1222" s="185"/>
      <c r="M1222" s="189"/>
      <c r="N1222" s="190"/>
      <c r="O1222" s="190"/>
      <c r="P1222" s="190"/>
      <c r="Q1222" s="190"/>
      <c r="R1222" s="190"/>
      <c r="S1222" s="190"/>
      <c r="T1222" s="191"/>
      <c r="AT1222" s="186" t="s">
        <v>133</v>
      </c>
      <c r="AU1222" s="186" t="s">
        <v>82</v>
      </c>
      <c r="AV1222" s="184" t="s">
        <v>82</v>
      </c>
      <c r="AW1222" s="184" t="s">
        <v>29</v>
      </c>
      <c r="AX1222" s="184" t="s">
        <v>72</v>
      </c>
      <c r="AY1222" s="186" t="s">
        <v>124</v>
      </c>
    </row>
    <row r="1223" s="184" customFormat="true" ht="12.8" hidden="false" customHeight="false" outlineLevel="0" collapsed="false">
      <c r="B1223" s="185"/>
      <c r="D1223" s="178" t="s">
        <v>133</v>
      </c>
      <c r="E1223" s="186"/>
      <c r="F1223" s="187" t="s">
        <v>177</v>
      </c>
      <c r="H1223" s="188" t="n">
        <v>7.96</v>
      </c>
      <c r="L1223" s="185"/>
      <c r="M1223" s="189"/>
      <c r="N1223" s="190"/>
      <c r="O1223" s="190"/>
      <c r="P1223" s="190"/>
      <c r="Q1223" s="190"/>
      <c r="R1223" s="190"/>
      <c r="S1223" s="190"/>
      <c r="T1223" s="191"/>
      <c r="AT1223" s="186" t="s">
        <v>133</v>
      </c>
      <c r="AU1223" s="186" t="s">
        <v>82</v>
      </c>
      <c r="AV1223" s="184" t="s">
        <v>82</v>
      </c>
      <c r="AW1223" s="184" t="s">
        <v>29</v>
      </c>
      <c r="AX1223" s="184" t="s">
        <v>72</v>
      </c>
      <c r="AY1223" s="186" t="s">
        <v>124</v>
      </c>
    </row>
    <row r="1224" s="184" customFormat="true" ht="12.8" hidden="false" customHeight="false" outlineLevel="0" collapsed="false">
      <c r="B1224" s="185"/>
      <c r="D1224" s="178" t="s">
        <v>133</v>
      </c>
      <c r="E1224" s="186"/>
      <c r="F1224" s="187" t="s">
        <v>179</v>
      </c>
      <c r="H1224" s="188" t="n">
        <v>26.11</v>
      </c>
      <c r="L1224" s="185"/>
      <c r="M1224" s="189"/>
      <c r="N1224" s="190"/>
      <c r="O1224" s="190"/>
      <c r="P1224" s="190"/>
      <c r="Q1224" s="190"/>
      <c r="R1224" s="190"/>
      <c r="S1224" s="190"/>
      <c r="T1224" s="191"/>
      <c r="AT1224" s="186" t="s">
        <v>133</v>
      </c>
      <c r="AU1224" s="186" t="s">
        <v>82</v>
      </c>
      <c r="AV1224" s="184" t="s">
        <v>82</v>
      </c>
      <c r="AW1224" s="184" t="s">
        <v>29</v>
      </c>
      <c r="AX1224" s="184" t="s">
        <v>72</v>
      </c>
      <c r="AY1224" s="186" t="s">
        <v>124</v>
      </c>
    </row>
    <row r="1225" s="184" customFormat="true" ht="12.8" hidden="false" customHeight="false" outlineLevel="0" collapsed="false">
      <c r="B1225" s="185"/>
      <c r="D1225" s="178" t="s">
        <v>133</v>
      </c>
      <c r="E1225" s="186"/>
      <c r="F1225" s="187" t="s">
        <v>181</v>
      </c>
      <c r="H1225" s="188" t="n">
        <v>39.86</v>
      </c>
      <c r="L1225" s="185"/>
      <c r="M1225" s="189"/>
      <c r="N1225" s="190"/>
      <c r="O1225" s="190"/>
      <c r="P1225" s="190"/>
      <c r="Q1225" s="190"/>
      <c r="R1225" s="190"/>
      <c r="S1225" s="190"/>
      <c r="T1225" s="191"/>
      <c r="AT1225" s="186" t="s">
        <v>133</v>
      </c>
      <c r="AU1225" s="186" t="s">
        <v>82</v>
      </c>
      <c r="AV1225" s="184" t="s">
        <v>82</v>
      </c>
      <c r="AW1225" s="184" t="s">
        <v>29</v>
      </c>
      <c r="AX1225" s="184" t="s">
        <v>72</v>
      </c>
      <c r="AY1225" s="186" t="s">
        <v>124</v>
      </c>
    </row>
    <row r="1226" s="184" customFormat="true" ht="12.8" hidden="false" customHeight="false" outlineLevel="0" collapsed="false">
      <c r="B1226" s="185"/>
      <c r="D1226" s="178" t="s">
        <v>133</v>
      </c>
      <c r="E1226" s="186"/>
      <c r="F1226" s="187" t="s">
        <v>183</v>
      </c>
      <c r="H1226" s="188" t="n">
        <v>138.39</v>
      </c>
      <c r="L1226" s="185"/>
      <c r="M1226" s="189"/>
      <c r="N1226" s="190"/>
      <c r="O1226" s="190"/>
      <c r="P1226" s="190"/>
      <c r="Q1226" s="190"/>
      <c r="R1226" s="190"/>
      <c r="S1226" s="190"/>
      <c r="T1226" s="191"/>
      <c r="AT1226" s="186" t="s">
        <v>133</v>
      </c>
      <c r="AU1226" s="186" t="s">
        <v>82</v>
      </c>
      <c r="AV1226" s="184" t="s">
        <v>82</v>
      </c>
      <c r="AW1226" s="184" t="s">
        <v>29</v>
      </c>
      <c r="AX1226" s="184" t="s">
        <v>72</v>
      </c>
      <c r="AY1226" s="186" t="s">
        <v>124</v>
      </c>
    </row>
    <row r="1227" s="197" customFormat="true" ht="12.8" hidden="false" customHeight="false" outlineLevel="0" collapsed="false">
      <c r="B1227" s="198"/>
      <c r="D1227" s="178" t="s">
        <v>133</v>
      </c>
      <c r="E1227" s="199"/>
      <c r="F1227" s="200" t="s">
        <v>234</v>
      </c>
      <c r="H1227" s="201" t="n">
        <v>356.61</v>
      </c>
      <c r="L1227" s="198"/>
      <c r="M1227" s="202"/>
      <c r="N1227" s="203"/>
      <c r="O1227" s="203"/>
      <c r="P1227" s="203"/>
      <c r="Q1227" s="203"/>
      <c r="R1227" s="203"/>
      <c r="S1227" s="203"/>
      <c r="T1227" s="204"/>
      <c r="AT1227" s="199" t="s">
        <v>133</v>
      </c>
      <c r="AU1227" s="199" t="s">
        <v>82</v>
      </c>
      <c r="AV1227" s="197" t="s">
        <v>131</v>
      </c>
      <c r="AW1227" s="197" t="s">
        <v>29</v>
      </c>
      <c r="AX1227" s="197" t="s">
        <v>80</v>
      </c>
      <c r="AY1227" s="199" t="s">
        <v>124</v>
      </c>
    </row>
    <row r="1228" s="184" customFormat="true" ht="12.8" hidden="false" customHeight="false" outlineLevel="0" collapsed="false">
      <c r="B1228" s="185"/>
      <c r="D1228" s="178" t="s">
        <v>133</v>
      </c>
      <c r="F1228" s="187" t="s">
        <v>1401</v>
      </c>
      <c r="H1228" s="188" t="n">
        <v>363.742</v>
      </c>
      <c r="L1228" s="185"/>
      <c r="M1228" s="189"/>
      <c r="N1228" s="190"/>
      <c r="O1228" s="190"/>
      <c r="P1228" s="190"/>
      <c r="Q1228" s="190"/>
      <c r="R1228" s="190"/>
      <c r="S1228" s="190"/>
      <c r="T1228" s="191"/>
      <c r="AT1228" s="186" t="s">
        <v>133</v>
      </c>
      <c r="AU1228" s="186" t="s">
        <v>82</v>
      </c>
      <c r="AV1228" s="184" t="s">
        <v>82</v>
      </c>
      <c r="AW1228" s="184" t="s">
        <v>2</v>
      </c>
      <c r="AX1228" s="184" t="s">
        <v>80</v>
      </c>
      <c r="AY1228" s="186" t="s">
        <v>124</v>
      </c>
    </row>
    <row r="1229" s="22" customFormat="true" ht="21.75" hidden="false" customHeight="true" outlineLevel="0" collapsed="false">
      <c r="A1229" s="17"/>
      <c r="B1229" s="162"/>
      <c r="C1229" s="163" t="s">
        <v>1402</v>
      </c>
      <c r="D1229" s="163" t="s">
        <v>127</v>
      </c>
      <c r="E1229" s="164" t="s">
        <v>1403</v>
      </c>
      <c r="F1229" s="165" t="s">
        <v>1404</v>
      </c>
      <c r="G1229" s="166" t="s">
        <v>256</v>
      </c>
      <c r="H1229" s="167" t="n">
        <v>329.88</v>
      </c>
      <c r="I1229" s="168"/>
      <c r="J1229" s="168" t="n">
        <f aca="false">ROUND(I1229*H1229,2)</f>
        <v>0</v>
      </c>
      <c r="K1229" s="169"/>
      <c r="L1229" s="18"/>
      <c r="M1229" s="170"/>
      <c r="N1229" s="171" t="s">
        <v>37</v>
      </c>
      <c r="O1229" s="172" t="n">
        <v>0.211</v>
      </c>
      <c r="P1229" s="172" t="n">
        <f aca="false">O1229*H1229</f>
        <v>69.60468</v>
      </c>
      <c r="Q1229" s="172" t="n">
        <v>0.006</v>
      </c>
      <c r="R1229" s="172" t="n">
        <f aca="false">Q1229*H1229</f>
        <v>1.97928</v>
      </c>
      <c r="S1229" s="172" t="n">
        <v>0</v>
      </c>
      <c r="T1229" s="173" t="n">
        <f aca="false">S1229*H1229</f>
        <v>0</v>
      </c>
      <c r="U1229" s="17"/>
      <c r="V1229" s="17"/>
      <c r="W1229" s="17"/>
      <c r="X1229" s="17"/>
      <c r="Y1229" s="17"/>
      <c r="Z1229" s="17"/>
      <c r="AA1229" s="17"/>
      <c r="AB1229" s="17"/>
      <c r="AC1229" s="17"/>
      <c r="AD1229" s="17"/>
      <c r="AE1229" s="17"/>
      <c r="AR1229" s="174" t="s">
        <v>321</v>
      </c>
      <c r="AT1229" s="174" t="s">
        <v>127</v>
      </c>
      <c r="AU1229" s="174" t="s">
        <v>82</v>
      </c>
      <c r="AY1229" s="3" t="s">
        <v>124</v>
      </c>
      <c r="BE1229" s="175" t="n">
        <f aca="false">IF(N1229="základní",J1229,0)</f>
        <v>0</v>
      </c>
      <c r="BF1229" s="175" t="n">
        <f aca="false">IF(N1229="snížená",J1229,0)</f>
        <v>0</v>
      </c>
      <c r="BG1229" s="175" t="n">
        <f aca="false">IF(N1229="zákl. přenesená",J1229,0)</f>
        <v>0</v>
      </c>
      <c r="BH1229" s="175" t="n">
        <f aca="false">IF(N1229="sníž. přenesená",J1229,0)</f>
        <v>0</v>
      </c>
      <c r="BI1229" s="175" t="n">
        <f aca="false">IF(N1229="nulová",J1229,0)</f>
        <v>0</v>
      </c>
      <c r="BJ1229" s="3" t="s">
        <v>80</v>
      </c>
      <c r="BK1229" s="175" t="n">
        <f aca="false">ROUND(I1229*H1229,2)</f>
        <v>0</v>
      </c>
      <c r="BL1229" s="3" t="s">
        <v>321</v>
      </c>
      <c r="BM1229" s="174" t="s">
        <v>1405</v>
      </c>
    </row>
    <row r="1230" s="176" customFormat="true" ht="12.8" hidden="false" customHeight="false" outlineLevel="0" collapsed="false">
      <c r="B1230" s="177"/>
      <c r="D1230" s="178" t="s">
        <v>133</v>
      </c>
      <c r="E1230" s="179"/>
      <c r="F1230" s="180" t="s">
        <v>1306</v>
      </c>
      <c r="H1230" s="179"/>
      <c r="L1230" s="177"/>
      <c r="M1230" s="181"/>
      <c r="N1230" s="182"/>
      <c r="O1230" s="182"/>
      <c r="P1230" s="182"/>
      <c r="Q1230" s="182"/>
      <c r="R1230" s="182"/>
      <c r="S1230" s="182"/>
      <c r="T1230" s="183"/>
      <c r="AT1230" s="179" t="s">
        <v>133</v>
      </c>
      <c r="AU1230" s="179" t="s">
        <v>82</v>
      </c>
      <c r="AV1230" s="176" t="s">
        <v>80</v>
      </c>
      <c r="AW1230" s="176" t="s">
        <v>29</v>
      </c>
      <c r="AX1230" s="176" t="s">
        <v>72</v>
      </c>
      <c r="AY1230" s="179" t="s">
        <v>124</v>
      </c>
    </row>
    <row r="1231" s="176" customFormat="true" ht="12.8" hidden="false" customHeight="false" outlineLevel="0" collapsed="false">
      <c r="B1231" s="177"/>
      <c r="D1231" s="178" t="s">
        <v>133</v>
      </c>
      <c r="E1231" s="179"/>
      <c r="F1231" s="180" t="s">
        <v>1406</v>
      </c>
      <c r="H1231" s="179"/>
      <c r="L1231" s="177"/>
      <c r="M1231" s="181"/>
      <c r="N1231" s="182"/>
      <c r="O1231" s="182"/>
      <c r="P1231" s="182"/>
      <c r="Q1231" s="182"/>
      <c r="R1231" s="182"/>
      <c r="S1231" s="182"/>
      <c r="T1231" s="183"/>
      <c r="AT1231" s="179" t="s">
        <v>133</v>
      </c>
      <c r="AU1231" s="179" t="s">
        <v>82</v>
      </c>
      <c r="AV1231" s="176" t="s">
        <v>80</v>
      </c>
      <c r="AW1231" s="176" t="s">
        <v>29</v>
      </c>
      <c r="AX1231" s="176" t="s">
        <v>72</v>
      </c>
      <c r="AY1231" s="179" t="s">
        <v>124</v>
      </c>
    </row>
    <row r="1232" s="184" customFormat="true" ht="12.8" hidden="false" customHeight="false" outlineLevel="0" collapsed="false">
      <c r="B1232" s="185"/>
      <c r="D1232" s="178" t="s">
        <v>133</v>
      </c>
      <c r="E1232" s="186"/>
      <c r="F1232" s="187" t="s">
        <v>1407</v>
      </c>
      <c r="H1232" s="188" t="n">
        <v>5.886</v>
      </c>
      <c r="L1232" s="185"/>
      <c r="M1232" s="189"/>
      <c r="N1232" s="190"/>
      <c r="O1232" s="190"/>
      <c r="P1232" s="190"/>
      <c r="Q1232" s="190"/>
      <c r="R1232" s="190"/>
      <c r="S1232" s="190"/>
      <c r="T1232" s="191"/>
      <c r="AT1232" s="186" t="s">
        <v>133</v>
      </c>
      <c r="AU1232" s="186" t="s">
        <v>82</v>
      </c>
      <c r="AV1232" s="184" t="s">
        <v>82</v>
      </c>
      <c r="AW1232" s="184" t="s">
        <v>29</v>
      </c>
      <c r="AX1232" s="184" t="s">
        <v>72</v>
      </c>
      <c r="AY1232" s="186" t="s">
        <v>124</v>
      </c>
    </row>
    <row r="1233" s="176" customFormat="true" ht="12.8" hidden="false" customHeight="false" outlineLevel="0" collapsed="false">
      <c r="B1233" s="177"/>
      <c r="D1233" s="178" t="s">
        <v>133</v>
      </c>
      <c r="E1233" s="179"/>
      <c r="F1233" s="180" t="s">
        <v>1408</v>
      </c>
      <c r="H1233" s="179"/>
      <c r="L1233" s="177"/>
      <c r="M1233" s="181"/>
      <c r="N1233" s="182"/>
      <c r="O1233" s="182"/>
      <c r="P1233" s="182"/>
      <c r="Q1233" s="182"/>
      <c r="R1233" s="182"/>
      <c r="S1233" s="182"/>
      <c r="T1233" s="183"/>
      <c r="AT1233" s="179" t="s">
        <v>133</v>
      </c>
      <c r="AU1233" s="179" t="s">
        <v>82</v>
      </c>
      <c r="AV1233" s="176" t="s">
        <v>80</v>
      </c>
      <c r="AW1233" s="176" t="s">
        <v>29</v>
      </c>
      <c r="AX1233" s="176" t="s">
        <v>72</v>
      </c>
      <c r="AY1233" s="179" t="s">
        <v>124</v>
      </c>
    </row>
    <row r="1234" s="184" customFormat="true" ht="12.8" hidden="false" customHeight="false" outlineLevel="0" collapsed="false">
      <c r="B1234" s="185"/>
      <c r="D1234" s="178" t="s">
        <v>133</v>
      </c>
      <c r="E1234" s="186"/>
      <c r="F1234" s="187" t="s">
        <v>1409</v>
      </c>
      <c r="H1234" s="188" t="n">
        <v>5.025</v>
      </c>
      <c r="L1234" s="185"/>
      <c r="M1234" s="189"/>
      <c r="N1234" s="190"/>
      <c r="O1234" s="190"/>
      <c r="P1234" s="190"/>
      <c r="Q1234" s="190"/>
      <c r="R1234" s="190"/>
      <c r="S1234" s="190"/>
      <c r="T1234" s="191"/>
      <c r="AT1234" s="186" t="s">
        <v>133</v>
      </c>
      <c r="AU1234" s="186" t="s">
        <v>82</v>
      </c>
      <c r="AV1234" s="184" t="s">
        <v>82</v>
      </c>
      <c r="AW1234" s="184" t="s">
        <v>29</v>
      </c>
      <c r="AX1234" s="184" t="s">
        <v>72</v>
      </c>
      <c r="AY1234" s="186" t="s">
        <v>124</v>
      </c>
    </row>
    <row r="1235" s="176" customFormat="true" ht="12.8" hidden="false" customHeight="false" outlineLevel="0" collapsed="false">
      <c r="B1235" s="177"/>
      <c r="D1235" s="178" t="s">
        <v>133</v>
      </c>
      <c r="E1235" s="179"/>
      <c r="F1235" s="180" t="s">
        <v>1410</v>
      </c>
      <c r="H1235" s="179"/>
      <c r="L1235" s="177"/>
      <c r="M1235" s="181"/>
      <c r="N1235" s="182"/>
      <c r="O1235" s="182"/>
      <c r="P1235" s="182"/>
      <c r="Q1235" s="182"/>
      <c r="R1235" s="182"/>
      <c r="S1235" s="182"/>
      <c r="T1235" s="183"/>
      <c r="AT1235" s="179" t="s">
        <v>133</v>
      </c>
      <c r="AU1235" s="179" t="s">
        <v>82</v>
      </c>
      <c r="AV1235" s="176" t="s">
        <v>80</v>
      </c>
      <c r="AW1235" s="176" t="s">
        <v>29</v>
      </c>
      <c r="AX1235" s="176" t="s">
        <v>72</v>
      </c>
      <c r="AY1235" s="179" t="s">
        <v>124</v>
      </c>
    </row>
    <row r="1236" s="184" customFormat="true" ht="12.8" hidden="false" customHeight="false" outlineLevel="0" collapsed="false">
      <c r="B1236" s="185"/>
      <c r="D1236" s="178" t="s">
        <v>133</v>
      </c>
      <c r="E1236" s="186"/>
      <c r="F1236" s="187" t="s">
        <v>1411</v>
      </c>
      <c r="H1236" s="188" t="n">
        <v>2.948</v>
      </c>
      <c r="L1236" s="185"/>
      <c r="M1236" s="189"/>
      <c r="N1236" s="190"/>
      <c r="O1236" s="190"/>
      <c r="P1236" s="190"/>
      <c r="Q1236" s="190"/>
      <c r="R1236" s="190"/>
      <c r="S1236" s="190"/>
      <c r="T1236" s="191"/>
      <c r="AT1236" s="186" t="s">
        <v>133</v>
      </c>
      <c r="AU1236" s="186" t="s">
        <v>82</v>
      </c>
      <c r="AV1236" s="184" t="s">
        <v>82</v>
      </c>
      <c r="AW1236" s="184" t="s">
        <v>29</v>
      </c>
      <c r="AX1236" s="184" t="s">
        <v>72</v>
      </c>
      <c r="AY1236" s="186" t="s">
        <v>124</v>
      </c>
    </row>
    <row r="1237" s="176" customFormat="true" ht="12.8" hidden="false" customHeight="false" outlineLevel="0" collapsed="false">
      <c r="B1237" s="177"/>
      <c r="D1237" s="178" t="s">
        <v>133</v>
      </c>
      <c r="E1237" s="179"/>
      <c r="F1237" s="180" t="s">
        <v>1412</v>
      </c>
      <c r="H1237" s="179"/>
      <c r="L1237" s="177"/>
      <c r="M1237" s="181"/>
      <c r="N1237" s="182"/>
      <c r="O1237" s="182"/>
      <c r="P1237" s="182"/>
      <c r="Q1237" s="182"/>
      <c r="R1237" s="182"/>
      <c r="S1237" s="182"/>
      <c r="T1237" s="183"/>
      <c r="AT1237" s="179" t="s">
        <v>133</v>
      </c>
      <c r="AU1237" s="179" t="s">
        <v>82</v>
      </c>
      <c r="AV1237" s="176" t="s">
        <v>80</v>
      </c>
      <c r="AW1237" s="176" t="s">
        <v>29</v>
      </c>
      <c r="AX1237" s="176" t="s">
        <v>72</v>
      </c>
      <c r="AY1237" s="179" t="s">
        <v>124</v>
      </c>
    </row>
    <row r="1238" s="184" customFormat="true" ht="12.8" hidden="false" customHeight="false" outlineLevel="0" collapsed="false">
      <c r="B1238" s="185"/>
      <c r="D1238" s="178" t="s">
        <v>133</v>
      </c>
      <c r="E1238" s="186"/>
      <c r="F1238" s="187" t="s">
        <v>1413</v>
      </c>
      <c r="H1238" s="188" t="n">
        <v>37.84</v>
      </c>
      <c r="L1238" s="185"/>
      <c r="M1238" s="189"/>
      <c r="N1238" s="190"/>
      <c r="O1238" s="190"/>
      <c r="P1238" s="190"/>
      <c r="Q1238" s="190"/>
      <c r="R1238" s="190"/>
      <c r="S1238" s="190"/>
      <c r="T1238" s="191"/>
      <c r="AT1238" s="186" t="s">
        <v>133</v>
      </c>
      <c r="AU1238" s="186" t="s">
        <v>82</v>
      </c>
      <c r="AV1238" s="184" t="s">
        <v>82</v>
      </c>
      <c r="AW1238" s="184" t="s">
        <v>29</v>
      </c>
      <c r="AX1238" s="184" t="s">
        <v>72</v>
      </c>
      <c r="AY1238" s="186" t="s">
        <v>124</v>
      </c>
    </row>
    <row r="1239" s="184" customFormat="true" ht="12.8" hidden="false" customHeight="false" outlineLevel="0" collapsed="false">
      <c r="B1239" s="185"/>
      <c r="D1239" s="178" t="s">
        <v>133</v>
      </c>
      <c r="E1239" s="186"/>
      <c r="F1239" s="187" t="s">
        <v>1414</v>
      </c>
      <c r="H1239" s="188" t="n">
        <v>5.875</v>
      </c>
      <c r="L1239" s="185"/>
      <c r="M1239" s="189"/>
      <c r="N1239" s="190"/>
      <c r="O1239" s="190"/>
      <c r="P1239" s="190"/>
      <c r="Q1239" s="190"/>
      <c r="R1239" s="190"/>
      <c r="S1239" s="190"/>
      <c r="T1239" s="191"/>
      <c r="AT1239" s="186" t="s">
        <v>133</v>
      </c>
      <c r="AU1239" s="186" t="s">
        <v>82</v>
      </c>
      <c r="AV1239" s="184" t="s">
        <v>82</v>
      </c>
      <c r="AW1239" s="184" t="s">
        <v>29</v>
      </c>
      <c r="AX1239" s="184" t="s">
        <v>72</v>
      </c>
      <c r="AY1239" s="186" t="s">
        <v>124</v>
      </c>
    </row>
    <row r="1240" s="176" customFormat="true" ht="12.8" hidden="false" customHeight="false" outlineLevel="0" collapsed="false">
      <c r="B1240" s="177"/>
      <c r="D1240" s="178" t="s">
        <v>133</v>
      </c>
      <c r="E1240" s="179"/>
      <c r="F1240" s="180" t="s">
        <v>1415</v>
      </c>
      <c r="H1240" s="179"/>
      <c r="L1240" s="177"/>
      <c r="M1240" s="181"/>
      <c r="N1240" s="182"/>
      <c r="O1240" s="182"/>
      <c r="P1240" s="182"/>
      <c r="Q1240" s="182"/>
      <c r="R1240" s="182"/>
      <c r="S1240" s="182"/>
      <c r="T1240" s="183"/>
      <c r="AT1240" s="179" t="s">
        <v>133</v>
      </c>
      <c r="AU1240" s="179" t="s">
        <v>82</v>
      </c>
      <c r="AV1240" s="176" t="s">
        <v>80</v>
      </c>
      <c r="AW1240" s="176" t="s">
        <v>29</v>
      </c>
      <c r="AX1240" s="176" t="s">
        <v>72</v>
      </c>
      <c r="AY1240" s="179" t="s">
        <v>124</v>
      </c>
    </row>
    <row r="1241" s="184" customFormat="true" ht="12.8" hidden="false" customHeight="false" outlineLevel="0" collapsed="false">
      <c r="B1241" s="185"/>
      <c r="D1241" s="178" t="s">
        <v>133</v>
      </c>
      <c r="E1241" s="186"/>
      <c r="F1241" s="187" t="s">
        <v>1416</v>
      </c>
      <c r="H1241" s="188" t="n">
        <v>39.672</v>
      </c>
      <c r="L1241" s="185"/>
      <c r="M1241" s="189"/>
      <c r="N1241" s="190"/>
      <c r="O1241" s="190"/>
      <c r="P1241" s="190"/>
      <c r="Q1241" s="190"/>
      <c r="R1241" s="190"/>
      <c r="S1241" s="190"/>
      <c r="T1241" s="191"/>
      <c r="AT1241" s="186" t="s">
        <v>133</v>
      </c>
      <c r="AU1241" s="186" t="s">
        <v>82</v>
      </c>
      <c r="AV1241" s="184" t="s">
        <v>82</v>
      </c>
      <c r="AW1241" s="184" t="s">
        <v>29</v>
      </c>
      <c r="AX1241" s="184" t="s">
        <v>72</v>
      </c>
      <c r="AY1241" s="186" t="s">
        <v>124</v>
      </c>
    </row>
    <row r="1242" s="176" customFormat="true" ht="12.8" hidden="false" customHeight="false" outlineLevel="0" collapsed="false">
      <c r="B1242" s="177"/>
      <c r="D1242" s="178" t="s">
        <v>133</v>
      </c>
      <c r="E1242" s="179"/>
      <c r="F1242" s="180" t="s">
        <v>1417</v>
      </c>
      <c r="H1242" s="179"/>
      <c r="L1242" s="177"/>
      <c r="M1242" s="181"/>
      <c r="N1242" s="182"/>
      <c r="O1242" s="182"/>
      <c r="P1242" s="182"/>
      <c r="Q1242" s="182"/>
      <c r="R1242" s="182"/>
      <c r="S1242" s="182"/>
      <c r="T1242" s="183"/>
      <c r="AT1242" s="179" t="s">
        <v>133</v>
      </c>
      <c r="AU1242" s="179" t="s">
        <v>82</v>
      </c>
      <c r="AV1242" s="176" t="s">
        <v>80</v>
      </c>
      <c r="AW1242" s="176" t="s">
        <v>29</v>
      </c>
      <c r="AX1242" s="176" t="s">
        <v>72</v>
      </c>
      <c r="AY1242" s="179" t="s">
        <v>124</v>
      </c>
    </row>
    <row r="1243" s="176" customFormat="true" ht="12.8" hidden="false" customHeight="false" outlineLevel="0" collapsed="false">
      <c r="B1243" s="177"/>
      <c r="D1243" s="178" t="s">
        <v>133</v>
      </c>
      <c r="E1243" s="179"/>
      <c r="F1243" s="180" t="s">
        <v>476</v>
      </c>
      <c r="H1243" s="179"/>
      <c r="L1243" s="177"/>
      <c r="M1243" s="181"/>
      <c r="N1243" s="182"/>
      <c r="O1243" s="182"/>
      <c r="P1243" s="182"/>
      <c r="Q1243" s="182"/>
      <c r="R1243" s="182"/>
      <c r="S1243" s="182"/>
      <c r="T1243" s="183"/>
      <c r="AT1243" s="179" t="s">
        <v>133</v>
      </c>
      <c r="AU1243" s="179" t="s">
        <v>82</v>
      </c>
      <c r="AV1243" s="176" t="s">
        <v>80</v>
      </c>
      <c r="AW1243" s="176" t="s">
        <v>29</v>
      </c>
      <c r="AX1243" s="176" t="s">
        <v>72</v>
      </c>
      <c r="AY1243" s="179" t="s">
        <v>124</v>
      </c>
    </row>
    <row r="1244" s="184" customFormat="true" ht="12.8" hidden="false" customHeight="false" outlineLevel="0" collapsed="false">
      <c r="B1244" s="185"/>
      <c r="D1244" s="178" t="s">
        <v>133</v>
      </c>
      <c r="E1244" s="186"/>
      <c r="F1244" s="187" t="s">
        <v>1418</v>
      </c>
      <c r="H1244" s="188" t="n">
        <v>16.924</v>
      </c>
      <c r="L1244" s="185"/>
      <c r="M1244" s="189"/>
      <c r="N1244" s="190"/>
      <c r="O1244" s="190"/>
      <c r="P1244" s="190"/>
      <c r="Q1244" s="190"/>
      <c r="R1244" s="190"/>
      <c r="S1244" s="190"/>
      <c r="T1244" s="191"/>
      <c r="AT1244" s="186" t="s">
        <v>133</v>
      </c>
      <c r="AU1244" s="186" t="s">
        <v>82</v>
      </c>
      <c r="AV1244" s="184" t="s">
        <v>82</v>
      </c>
      <c r="AW1244" s="184" t="s">
        <v>29</v>
      </c>
      <c r="AX1244" s="184" t="s">
        <v>72</v>
      </c>
      <c r="AY1244" s="186" t="s">
        <v>124</v>
      </c>
    </row>
    <row r="1245" s="176" customFormat="true" ht="12.8" hidden="false" customHeight="false" outlineLevel="0" collapsed="false">
      <c r="B1245" s="177"/>
      <c r="D1245" s="178" t="s">
        <v>133</v>
      </c>
      <c r="E1245" s="179"/>
      <c r="F1245" s="180" t="s">
        <v>480</v>
      </c>
      <c r="H1245" s="179"/>
      <c r="L1245" s="177"/>
      <c r="M1245" s="181"/>
      <c r="N1245" s="182"/>
      <c r="O1245" s="182"/>
      <c r="P1245" s="182"/>
      <c r="Q1245" s="182"/>
      <c r="R1245" s="182"/>
      <c r="S1245" s="182"/>
      <c r="T1245" s="183"/>
      <c r="AT1245" s="179" t="s">
        <v>133</v>
      </c>
      <c r="AU1245" s="179" t="s">
        <v>82</v>
      </c>
      <c r="AV1245" s="176" t="s">
        <v>80</v>
      </c>
      <c r="AW1245" s="176" t="s">
        <v>29</v>
      </c>
      <c r="AX1245" s="176" t="s">
        <v>72</v>
      </c>
      <c r="AY1245" s="179" t="s">
        <v>124</v>
      </c>
    </row>
    <row r="1246" s="184" customFormat="true" ht="12.8" hidden="false" customHeight="false" outlineLevel="0" collapsed="false">
      <c r="B1246" s="185"/>
      <c r="D1246" s="178" t="s">
        <v>133</v>
      </c>
      <c r="E1246" s="186"/>
      <c r="F1246" s="187" t="s">
        <v>1419</v>
      </c>
      <c r="H1246" s="188" t="n">
        <v>83.083</v>
      </c>
      <c r="L1246" s="185"/>
      <c r="M1246" s="189"/>
      <c r="N1246" s="190"/>
      <c r="O1246" s="190"/>
      <c r="P1246" s="190"/>
      <c r="Q1246" s="190"/>
      <c r="R1246" s="190"/>
      <c r="S1246" s="190"/>
      <c r="T1246" s="191"/>
      <c r="AT1246" s="186" t="s">
        <v>133</v>
      </c>
      <c r="AU1246" s="186" t="s">
        <v>82</v>
      </c>
      <c r="AV1246" s="184" t="s">
        <v>82</v>
      </c>
      <c r="AW1246" s="184" t="s">
        <v>29</v>
      </c>
      <c r="AX1246" s="184" t="s">
        <v>72</v>
      </c>
      <c r="AY1246" s="186" t="s">
        <v>124</v>
      </c>
    </row>
    <row r="1247" s="184" customFormat="true" ht="12.8" hidden="false" customHeight="false" outlineLevel="0" collapsed="false">
      <c r="B1247" s="185"/>
      <c r="D1247" s="178" t="s">
        <v>133</v>
      </c>
      <c r="E1247" s="186"/>
      <c r="F1247" s="187" t="s">
        <v>1420</v>
      </c>
      <c r="H1247" s="188" t="n">
        <v>-0.95</v>
      </c>
      <c r="L1247" s="185"/>
      <c r="M1247" s="189"/>
      <c r="N1247" s="190"/>
      <c r="O1247" s="190"/>
      <c r="P1247" s="190"/>
      <c r="Q1247" s="190"/>
      <c r="R1247" s="190"/>
      <c r="S1247" s="190"/>
      <c r="T1247" s="191"/>
      <c r="AT1247" s="186" t="s">
        <v>133</v>
      </c>
      <c r="AU1247" s="186" t="s">
        <v>82</v>
      </c>
      <c r="AV1247" s="184" t="s">
        <v>82</v>
      </c>
      <c r="AW1247" s="184" t="s">
        <v>29</v>
      </c>
      <c r="AX1247" s="184" t="s">
        <v>72</v>
      </c>
      <c r="AY1247" s="186" t="s">
        <v>124</v>
      </c>
    </row>
    <row r="1248" s="176" customFormat="true" ht="12.8" hidden="false" customHeight="false" outlineLevel="0" collapsed="false">
      <c r="B1248" s="177"/>
      <c r="D1248" s="178" t="s">
        <v>133</v>
      </c>
      <c r="E1248" s="179"/>
      <c r="F1248" s="180" t="s">
        <v>483</v>
      </c>
      <c r="H1248" s="179"/>
      <c r="L1248" s="177"/>
      <c r="M1248" s="181"/>
      <c r="N1248" s="182"/>
      <c r="O1248" s="182"/>
      <c r="P1248" s="182"/>
      <c r="Q1248" s="182"/>
      <c r="R1248" s="182"/>
      <c r="S1248" s="182"/>
      <c r="T1248" s="183"/>
      <c r="AT1248" s="179" t="s">
        <v>133</v>
      </c>
      <c r="AU1248" s="179" t="s">
        <v>82</v>
      </c>
      <c r="AV1248" s="176" t="s">
        <v>80</v>
      </c>
      <c r="AW1248" s="176" t="s">
        <v>29</v>
      </c>
      <c r="AX1248" s="176" t="s">
        <v>72</v>
      </c>
      <c r="AY1248" s="179" t="s">
        <v>124</v>
      </c>
    </row>
    <row r="1249" s="184" customFormat="true" ht="12.8" hidden="false" customHeight="false" outlineLevel="0" collapsed="false">
      <c r="B1249" s="185"/>
      <c r="D1249" s="178" t="s">
        <v>133</v>
      </c>
      <c r="E1249" s="186"/>
      <c r="F1249" s="187" t="s">
        <v>1421</v>
      </c>
      <c r="H1249" s="188" t="n">
        <v>57</v>
      </c>
      <c r="L1249" s="185"/>
      <c r="M1249" s="189"/>
      <c r="N1249" s="190"/>
      <c r="O1249" s="190"/>
      <c r="P1249" s="190"/>
      <c r="Q1249" s="190"/>
      <c r="R1249" s="190"/>
      <c r="S1249" s="190"/>
      <c r="T1249" s="191"/>
      <c r="AT1249" s="186" t="s">
        <v>133</v>
      </c>
      <c r="AU1249" s="186" t="s">
        <v>82</v>
      </c>
      <c r="AV1249" s="184" t="s">
        <v>82</v>
      </c>
      <c r="AW1249" s="184" t="s">
        <v>29</v>
      </c>
      <c r="AX1249" s="184" t="s">
        <v>72</v>
      </c>
      <c r="AY1249" s="186" t="s">
        <v>124</v>
      </c>
    </row>
    <row r="1250" s="176" customFormat="true" ht="12.8" hidden="false" customHeight="false" outlineLevel="0" collapsed="false">
      <c r="B1250" s="177"/>
      <c r="D1250" s="178" t="s">
        <v>133</v>
      </c>
      <c r="E1250" s="179"/>
      <c r="F1250" s="180" t="s">
        <v>486</v>
      </c>
      <c r="H1250" s="179"/>
      <c r="L1250" s="177"/>
      <c r="M1250" s="181"/>
      <c r="N1250" s="182"/>
      <c r="O1250" s="182"/>
      <c r="P1250" s="182"/>
      <c r="Q1250" s="182"/>
      <c r="R1250" s="182"/>
      <c r="S1250" s="182"/>
      <c r="T1250" s="183"/>
      <c r="AT1250" s="179" t="s">
        <v>133</v>
      </c>
      <c r="AU1250" s="179" t="s">
        <v>82</v>
      </c>
      <c r="AV1250" s="176" t="s">
        <v>80</v>
      </c>
      <c r="AW1250" s="176" t="s">
        <v>29</v>
      </c>
      <c r="AX1250" s="176" t="s">
        <v>72</v>
      </c>
      <c r="AY1250" s="179" t="s">
        <v>124</v>
      </c>
    </row>
    <row r="1251" s="184" customFormat="true" ht="12.8" hidden="false" customHeight="false" outlineLevel="0" collapsed="false">
      <c r="B1251" s="185"/>
      <c r="D1251" s="178" t="s">
        <v>133</v>
      </c>
      <c r="E1251" s="186"/>
      <c r="F1251" s="187" t="s">
        <v>1422</v>
      </c>
      <c r="H1251" s="188" t="n">
        <v>50.5</v>
      </c>
      <c r="L1251" s="185"/>
      <c r="M1251" s="189"/>
      <c r="N1251" s="190"/>
      <c r="O1251" s="190"/>
      <c r="P1251" s="190"/>
      <c r="Q1251" s="190"/>
      <c r="R1251" s="190"/>
      <c r="S1251" s="190"/>
      <c r="T1251" s="191"/>
      <c r="AT1251" s="186" t="s">
        <v>133</v>
      </c>
      <c r="AU1251" s="186" t="s">
        <v>82</v>
      </c>
      <c r="AV1251" s="184" t="s">
        <v>82</v>
      </c>
      <c r="AW1251" s="184" t="s">
        <v>29</v>
      </c>
      <c r="AX1251" s="184" t="s">
        <v>72</v>
      </c>
      <c r="AY1251" s="186" t="s">
        <v>124</v>
      </c>
    </row>
    <row r="1252" s="176" customFormat="true" ht="12.8" hidden="false" customHeight="false" outlineLevel="0" collapsed="false">
      <c r="B1252" s="177"/>
      <c r="D1252" s="178" t="s">
        <v>133</v>
      </c>
      <c r="E1252" s="179"/>
      <c r="F1252" s="180" t="s">
        <v>1423</v>
      </c>
      <c r="H1252" s="179"/>
      <c r="L1252" s="177"/>
      <c r="M1252" s="181"/>
      <c r="N1252" s="182"/>
      <c r="O1252" s="182"/>
      <c r="P1252" s="182"/>
      <c r="Q1252" s="182"/>
      <c r="R1252" s="182"/>
      <c r="S1252" s="182"/>
      <c r="T1252" s="183"/>
      <c r="AT1252" s="179" t="s">
        <v>133</v>
      </c>
      <c r="AU1252" s="179" t="s">
        <v>82</v>
      </c>
      <c r="AV1252" s="176" t="s">
        <v>80</v>
      </c>
      <c r="AW1252" s="176" t="s">
        <v>29</v>
      </c>
      <c r="AX1252" s="176" t="s">
        <v>72</v>
      </c>
      <c r="AY1252" s="179" t="s">
        <v>124</v>
      </c>
    </row>
    <row r="1253" s="184" customFormat="true" ht="12.8" hidden="false" customHeight="false" outlineLevel="0" collapsed="false">
      <c r="B1253" s="185"/>
      <c r="D1253" s="178" t="s">
        <v>133</v>
      </c>
      <c r="E1253" s="186"/>
      <c r="F1253" s="187" t="s">
        <v>1424</v>
      </c>
      <c r="H1253" s="188" t="n">
        <v>2.049</v>
      </c>
      <c r="L1253" s="185"/>
      <c r="M1253" s="189"/>
      <c r="N1253" s="190"/>
      <c r="O1253" s="190"/>
      <c r="P1253" s="190"/>
      <c r="Q1253" s="190"/>
      <c r="R1253" s="190"/>
      <c r="S1253" s="190"/>
      <c r="T1253" s="191"/>
      <c r="AT1253" s="186" t="s">
        <v>133</v>
      </c>
      <c r="AU1253" s="186" t="s">
        <v>82</v>
      </c>
      <c r="AV1253" s="184" t="s">
        <v>82</v>
      </c>
      <c r="AW1253" s="184" t="s">
        <v>29</v>
      </c>
      <c r="AX1253" s="184" t="s">
        <v>72</v>
      </c>
      <c r="AY1253" s="186" t="s">
        <v>124</v>
      </c>
    </row>
    <row r="1254" s="176" customFormat="true" ht="12.8" hidden="false" customHeight="false" outlineLevel="0" collapsed="false">
      <c r="B1254" s="177"/>
      <c r="D1254" s="178" t="s">
        <v>133</v>
      </c>
      <c r="E1254" s="179"/>
      <c r="F1254" s="180" t="s">
        <v>1425</v>
      </c>
      <c r="H1254" s="179"/>
      <c r="L1254" s="177"/>
      <c r="M1254" s="181"/>
      <c r="N1254" s="182"/>
      <c r="O1254" s="182"/>
      <c r="P1254" s="182"/>
      <c r="Q1254" s="182"/>
      <c r="R1254" s="182"/>
      <c r="S1254" s="182"/>
      <c r="T1254" s="183"/>
      <c r="AT1254" s="179" t="s">
        <v>133</v>
      </c>
      <c r="AU1254" s="179" t="s">
        <v>82</v>
      </c>
      <c r="AV1254" s="176" t="s">
        <v>80</v>
      </c>
      <c r="AW1254" s="176" t="s">
        <v>29</v>
      </c>
      <c r="AX1254" s="176" t="s">
        <v>72</v>
      </c>
      <c r="AY1254" s="179" t="s">
        <v>124</v>
      </c>
    </row>
    <row r="1255" s="184" customFormat="true" ht="12.8" hidden="false" customHeight="false" outlineLevel="0" collapsed="false">
      <c r="B1255" s="185"/>
      <c r="D1255" s="178" t="s">
        <v>133</v>
      </c>
      <c r="E1255" s="186"/>
      <c r="F1255" s="187" t="s">
        <v>1426</v>
      </c>
      <c r="H1255" s="188" t="n">
        <v>3.278</v>
      </c>
      <c r="L1255" s="185"/>
      <c r="M1255" s="189"/>
      <c r="N1255" s="190"/>
      <c r="O1255" s="190"/>
      <c r="P1255" s="190"/>
      <c r="Q1255" s="190"/>
      <c r="R1255" s="190"/>
      <c r="S1255" s="190"/>
      <c r="T1255" s="191"/>
      <c r="AT1255" s="186" t="s">
        <v>133</v>
      </c>
      <c r="AU1255" s="186" t="s">
        <v>82</v>
      </c>
      <c r="AV1255" s="184" t="s">
        <v>82</v>
      </c>
      <c r="AW1255" s="184" t="s">
        <v>29</v>
      </c>
      <c r="AX1255" s="184" t="s">
        <v>72</v>
      </c>
      <c r="AY1255" s="186" t="s">
        <v>124</v>
      </c>
    </row>
    <row r="1256" s="176" customFormat="true" ht="12.8" hidden="false" customHeight="false" outlineLevel="0" collapsed="false">
      <c r="B1256" s="177"/>
      <c r="D1256" s="178" t="s">
        <v>133</v>
      </c>
      <c r="E1256" s="179"/>
      <c r="F1256" s="180" t="s">
        <v>1427</v>
      </c>
      <c r="H1256" s="179"/>
      <c r="L1256" s="177"/>
      <c r="M1256" s="181"/>
      <c r="N1256" s="182"/>
      <c r="O1256" s="182"/>
      <c r="P1256" s="182"/>
      <c r="Q1256" s="182"/>
      <c r="R1256" s="182"/>
      <c r="S1256" s="182"/>
      <c r="T1256" s="183"/>
      <c r="AT1256" s="179" t="s">
        <v>133</v>
      </c>
      <c r="AU1256" s="179" t="s">
        <v>82</v>
      </c>
      <c r="AV1256" s="176" t="s">
        <v>80</v>
      </c>
      <c r="AW1256" s="176" t="s">
        <v>29</v>
      </c>
      <c r="AX1256" s="176" t="s">
        <v>72</v>
      </c>
      <c r="AY1256" s="179" t="s">
        <v>124</v>
      </c>
    </row>
    <row r="1257" s="184" customFormat="true" ht="19.7" hidden="false" customHeight="false" outlineLevel="0" collapsed="false">
      <c r="B1257" s="185"/>
      <c r="D1257" s="178" t="s">
        <v>133</v>
      </c>
      <c r="E1257" s="186"/>
      <c r="F1257" s="187" t="s">
        <v>1428</v>
      </c>
      <c r="H1257" s="188" t="n">
        <v>15.836</v>
      </c>
      <c r="L1257" s="185"/>
      <c r="M1257" s="189"/>
      <c r="N1257" s="190"/>
      <c r="O1257" s="190"/>
      <c r="P1257" s="190"/>
      <c r="Q1257" s="190"/>
      <c r="R1257" s="190"/>
      <c r="S1257" s="190"/>
      <c r="T1257" s="191"/>
      <c r="AT1257" s="186" t="s">
        <v>133</v>
      </c>
      <c r="AU1257" s="186" t="s">
        <v>82</v>
      </c>
      <c r="AV1257" s="184" t="s">
        <v>82</v>
      </c>
      <c r="AW1257" s="184" t="s">
        <v>29</v>
      </c>
      <c r="AX1257" s="184" t="s">
        <v>72</v>
      </c>
      <c r="AY1257" s="186" t="s">
        <v>124</v>
      </c>
    </row>
    <row r="1258" s="176" customFormat="true" ht="12.8" hidden="false" customHeight="false" outlineLevel="0" collapsed="false">
      <c r="B1258" s="177"/>
      <c r="D1258" s="178" t="s">
        <v>133</v>
      </c>
      <c r="E1258" s="179"/>
      <c r="F1258" s="180" t="s">
        <v>1429</v>
      </c>
      <c r="H1258" s="179"/>
      <c r="L1258" s="177"/>
      <c r="M1258" s="181"/>
      <c r="N1258" s="182"/>
      <c r="O1258" s="182"/>
      <c r="P1258" s="182"/>
      <c r="Q1258" s="182"/>
      <c r="R1258" s="182"/>
      <c r="S1258" s="182"/>
      <c r="T1258" s="183"/>
      <c r="AT1258" s="179" t="s">
        <v>133</v>
      </c>
      <c r="AU1258" s="179" t="s">
        <v>82</v>
      </c>
      <c r="AV1258" s="176" t="s">
        <v>80</v>
      </c>
      <c r="AW1258" s="176" t="s">
        <v>29</v>
      </c>
      <c r="AX1258" s="176" t="s">
        <v>72</v>
      </c>
      <c r="AY1258" s="179" t="s">
        <v>124</v>
      </c>
    </row>
    <row r="1259" s="184" customFormat="true" ht="12.8" hidden="false" customHeight="false" outlineLevel="0" collapsed="false">
      <c r="B1259" s="185"/>
      <c r="D1259" s="178" t="s">
        <v>133</v>
      </c>
      <c r="E1259" s="186"/>
      <c r="F1259" s="187" t="s">
        <v>1430</v>
      </c>
      <c r="H1259" s="188" t="n">
        <v>4.914</v>
      </c>
      <c r="L1259" s="185"/>
      <c r="M1259" s="189"/>
      <c r="N1259" s="190"/>
      <c r="O1259" s="190"/>
      <c r="P1259" s="190"/>
      <c r="Q1259" s="190"/>
      <c r="R1259" s="190"/>
      <c r="S1259" s="190"/>
      <c r="T1259" s="191"/>
      <c r="AT1259" s="186" t="s">
        <v>133</v>
      </c>
      <c r="AU1259" s="186" t="s">
        <v>82</v>
      </c>
      <c r="AV1259" s="184" t="s">
        <v>82</v>
      </c>
      <c r="AW1259" s="184" t="s">
        <v>29</v>
      </c>
      <c r="AX1259" s="184" t="s">
        <v>72</v>
      </c>
      <c r="AY1259" s="186" t="s">
        <v>124</v>
      </c>
    </row>
    <row r="1260" s="197" customFormat="true" ht="12.8" hidden="false" customHeight="false" outlineLevel="0" collapsed="false">
      <c r="B1260" s="198"/>
      <c r="D1260" s="178" t="s">
        <v>133</v>
      </c>
      <c r="E1260" s="199"/>
      <c r="F1260" s="200" t="s">
        <v>234</v>
      </c>
      <c r="H1260" s="201" t="n">
        <v>329.88</v>
      </c>
      <c r="L1260" s="198"/>
      <c r="M1260" s="202"/>
      <c r="N1260" s="203"/>
      <c r="O1260" s="203"/>
      <c r="P1260" s="203"/>
      <c r="Q1260" s="203"/>
      <c r="R1260" s="203"/>
      <c r="S1260" s="203"/>
      <c r="T1260" s="204"/>
      <c r="AT1260" s="199" t="s">
        <v>133</v>
      </c>
      <c r="AU1260" s="199" t="s">
        <v>82</v>
      </c>
      <c r="AV1260" s="197" t="s">
        <v>131</v>
      </c>
      <c r="AW1260" s="197" t="s">
        <v>29</v>
      </c>
      <c r="AX1260" s="197" t="s">
        <v>80</v>
      </c>
      <c r="AY1260" s="199" t="s">
        <v>124</v>
      </c>
    </row>
    <row r="1261" s="22" customFormat="true" ht="21.75" hidden="false" customHeight="true" outlineLevel="0" collapsed="false">
      <c r="A1261" s="17"/>
      <c r="B1261" s="162"/>
      <c r="C1261" s="205" t="s">
        <v>1431</v>
      </c>
      <c r="D1261" s="205" t="s">
        <v>272</v>
      </c>
      <c r="E1261" s="206" t="s">
        <v>1432</v>
      </c>
      <c r="F1261" s="207" t="s">
        <v>1433</v>
      </c>
      <c r="G1261" s="208" t="s">
        <v>256</v>
      </c>
      <c r="H1261" s="209" t="n">
        <v>216.885</v>
      </c>
      <c r="I1261" s="210"/>
      <c r="J1261" s="210" t="n">
        <f aca="false">ROUND(I1261*H1261,2)</f>
        <v>0</v>
      </c>
      <c r="K1261" s="211"/>
      <c r="L1261" s="212"/>
      <c r="M1261" s="213"/>
      <c r="N1261" s="214" t="s">
        <v>37</v>
      </c>
      <c r="O1261" s="172" t="n">
        <v>0</v>
      </c>
      <c r="P1261" s="172" t="n">
        <f aca="false">O1261*H1261</f>
        <v>0</v>
      </c>
      <c r="Q1261" s="172" t="n">
        <v>0.007</v>
      </c>
      <c r="R1261" s="172" t="n">
        <f aca="false">Q1261*H1261</f>
        <v>1.518195</v>
      </c>
      <c r="S1261" s="172" t="n">
        <v>0</v>
      </c>
      <c r="T1261" s="173" t="n">
        <f aca="false">S1261*H1261</f>
        <v>0</v>
      </c>
      <c r="U1261" s="17"/>
      <c r="V1261" s="17"/>
      <c r="W1261" s="17"/>
      <c r="X1261" s="17"/>
      <c r="Y1261" s="17"/>
      <c r="Z1261" s="17"/>
      <c r="AA1261" s="17"/>
      <c r="AB1261" s="17"/>
      <c r="AC1261" s="17"/>
      <c r="AD1261" s="17"/>
      <c r="AE1261" s="17"/>
      <c r="AR1261" s="174" t="s">
        <v>471</v>
      </c>
      <c r="AT1261" s="174" t="s">
        <v>272</v>
      </c>
      <c r="AU1261" s="174" t="s">
        <v>82</v>
      </c>
      <c r="AY1261" s="3" t="s">
        <v>124</v>
      </c>
      <c r="BE1261" s="175" t="n">
        <f aca="false">IF(N1261="základní",J1261,0)</f>
        <v>0</v>
      </c>
      <c r="BF1261" s="175" t="n">
        <f aca="false">IF(N1261="snížená",J1261,0)</f>
        <v>0</v>
      </c>
      <c r="BG1261" s="175" t="n">
        <f aca="false">IF(N1261="zákl. přenesená",J1261,0)</f>
        <v>0</v>
      </c>
      <c r="BH1261" s="175" t="n">
        <f aca="false">IF(N1261="sníž. přenesená",J1261,0)</f>
        <v>0</v>
      </c>
      <c r="BI1261" s="175" t="n">
        <f aca="false">IF(N1261="nulová",J1261,0)</f>
        <v>0</v>
      </c>
      <c r="BJ1261" s="3" t="s">
        <v>80</v>
      </c>
      <c r="BK1261" s="175" t="n">
        <f aca="false">ROUND(I1261*H1261,2)</f>
        <v>0</v>
      </c>
      <c r="BL1261" s="3" t="s">
        <v>321</v>
      </c>
      <c r="BM1261" s="174" t="s">
        <v>1434</v>
      </c>
    </row>
    <row r="1262" s="176" customFormat="true" ht="12.8" hidden="false" customHeight="false" outlineLevel="0" collapsed="false">
      <c r="B1262" s="177"/>
      <c r="D1262" s="178" t="s">
        <v>133</v>
      </c>
      <c r="E1262" s="179"/>
      <c r="F1262" s="180" t="s">
        <v>1417</v>
      </c>
      <c r="H1262" s="179"/>
      <c r="L1262" s="177"/>
      <c r="M1262" s="181"/>
      <c r="N1262" s="182"/>
      <c r="O1262" s="182"/>
      <c r="P1262" s="182"/>
      <c r="Q1262" s="182"/>
      <c r="R1262" s="182"/>
      <c r="S1262" s="182"/>
      <c r="T1262" s="183"/>
      <c r="AT1262" s="179" t="s">
        <v>133</v>
      </c>
      <c r="AU1262" s="179" t="s">
        <v>82</v>
      </c>
      <c r="AV1262" s="176" t="s">
        <v>80</v>
      </c>
      <c r="AW1262" s="176" t="s">
        <v>29</v>
      </c>
      <c r="AX1262" s="176" t="s">
        <v>72</v>
      </c>
      <c r="AY1262" s="179" t="s">
        <v>124</v>
      </c>
    </row>
    <row r="1263" s="176" customFormat="true" ht="12.8" hidden="false" customHeight="false" outlineLevel="0" collapsed="false">
      <c r="B1263" s="177"/>
      <c r="D1263" s="178" t="s">
        <v>133</v>
      </c>
      <c r="E1263" s="179"/>
      <c r="F1263" s="180" t="s">
        <v>476</v>
      </c>
      <c r="H1263" s="179"/>
      <c r="L1263" s="177"/>
      <c r="M1263" s="181"/>
      <c r="N1263" s="182"/>
      <c r="O1263" s="182"/>
      <c r="P1263" s="182"/>
      <c r="Q1263" s="182"/>
      <c r="R1263" s="182"/>
      <c r="S1263" s="182"/>
      <c r="T1263" s="183"/>
      <c r="AT1263" s="179" t="s">
        <v>133</v>
      </c>
      <c r="AU1263" s="179" t="s">
        <v>82</v>
      </c>
      <c r="AV1263" s="176" t="s">
        <v>80</v>
      </c>
      <c r="AW1263" s="176" t="s">
        <v>29</v>
      </c>
      <c r="AX1263" s="176" t="s">
        <v>72</v>
      </c>
      <c r="AY1263" s="179" t="s">
        <v>124</v>
      </c>
    </row>
    <row r="1264" s="184" customFormat="true" ht="12.8" hidden="false" customHeight="false" outlineLevel="0" collapsed="false">
      <c r="B1264" s="185"/>
      <c r="D1264" s="178" t="s">
        <v>133</v>
      </c>
      <c r="E1264" s="186"/>
      <c r="F1264" s="187" t="s">
        <v>1418</v>
      </c>
      <c r="H1264" s="188" t="n">
        <v>16.924</v>
      </c>
      <c r="L1264" s="185"/>
      <c r="M1264" s="189"/>
      <c r="N1264" s="190"/>
      <c r="O1264" s="190"/>
      <c r="P1264" s="190"/>
      <c r="Q1264" s="190"/>
      <c r="R1264" s="190"/>
      <c r="S1264" s="190"/>
      <c r="T1264" s="191"/>
      <c r="AT1264" s="186" t="s">
        <v>133</v>
      </c>
      <c r="AU1264" s="186" t="s">
        <v>82</v>
      </c>
      <c r="AV1264" s="184" t="s">
        <v>82</v>
      </c>
      <c r="AW1264" s="184" t="s">
        <v>29</v>
      </c>
      <c r="AX1264" s="184" t="s">
        <v>72</v>
      </c>
      <c r="AY1264" s="186" t="s">
        <v>124</v>
      </c>
    </row>
    <row r="1265" s="176" customFormat="true" ht="12.8" hidden="false" customHeight="false" outlineLevel="0" collapsed="false">
      <c r="B1265" s="177"/>
      <c r="D1265" s="178" t="s">
        <v>133</v>
      </c>
      <c r="E1265" s="179"/>
      <c r="F1265" s="180" t="s">
        <v>480</v>
      </c>
      <c r="H1265" s="179"/>
      <c r="L1265" s="177"/>
      <c r="M1265" s="181"/>
      <c r="N1265" s="182"/>
      <c r="O1265" s="182"/>
      <c r="P1265" s="182"/>
      <c r="Q1265" s="182"/>
      <c r="R1265" s="182"/>
      <c r="S1265" s="182"/>
      <c r="T1265" s="183"/>
      <c r="AT1265" s="179" t="s">
        <v>133</v>
      </c>
      <c r="AU1265" s="179" t="s">
        <v>82</v>
      </c>
      <c r="AV1265" s="176" t="s">
        <v>80</v>
      </c>
      <c r="AW1265" s="176" t="s">
        <v>29</v>
      </c>
      <c r="AX1265" s="176" t="s">
        <v>72</v>
      </c>
      <c r="AY1265" s="179" t="s">
        <v>124</v>
      </c>
    </row>
    <row r="1266" s="184" customFormat="true" ht="12.8" hidden="false" customHeight="false" outlineLevel="0" collapsed="false">
      <c r="B1266" s="185"/>
      <c r="D1266" s="178" t="s">
        <v>133</v>
      </c>
      <c r="E1266" s="186"/>
      <c r="F1266" s="187" t="s">
        <v>1419</v>
      </c>
      <c r="H1266" s="188" t="n">
        <v>83.083</v>
      </c>
      <c r="L1266" s="185"/>
      <c r="M1266" s="189"/>
      <c r="N1266" s="190"/>
      <c r="O1266" s="190"/>
      <c r="P1266" s="190"/>
      <c r="Q1266" s="190"/>
      <c r="R1266" s="190"/>
      <c r="S1266" s="190"/>
      <c r="T1266" s="191"/>
      <c r="AT1266" s="186" t="s">
        <v>133</v>
      </c>
      <c r="AU1266" s="186" t="s">
        <v>82</v>
      </c>
      <c r="AV1266" s="184" t="s">
        <v>82</v>
      </c>
      <c r="AW1266" s="184" t="s">
        <v>29</v>
      </c>
      <c r="AX1266" s="184" t="s">
        <v>72</v>
      </c>
      <c r="AY1266" s="186" t="s">
        <v>124</v>
      </c>
    </row>
    <row r="1267" s="184" customFormat="true" ht="12.8" hidden="false" customHeight="false" outlineLevel="0" collapsed="false">
      <c r="B1267" s="185"/>
      <c r="D1267" s="178" t="s">
        <v>133</v>
      </c>
      <c r="E1267" s="186"/>
      <c r="F1267" s="187" t="s">
        <v>1420</v>
      </c>
      <c r="H1267" s="188" t="n">
        <v>-0.95</v>
      </c>
      <c r="L1267" s="185"/>
      <c r="M1267" s="189"/>
      <c r="N1267" s="190"/>
      <c r="O1267" s="190"/>
      <c r="P1267" s="190"/>
      <c r="Q1267" s="190"/>
      <c r="R1267" s="190"/>
      <c r="S1267" s="190"/>
      <c r="T1267" s="191"/>
      <c r="AT1267" s="186" t="s">
        <v>133</v>
      </c>
      <c r="AU1267" s="186" t="s">
        <v>82</v>
      </c>
      <c r="AV1267" s="184" t="s">
        <v>82</v>
      </c>
      <c r="AW1267" s="184" t="s">
        <v>29</v>
      </c>
      <c r="AX1267" s="184" t="s">
        <v>72</v>
      </c>
      <c r="AY1267" s="186" t="s">
        <v>124</v>
      </c>
    </row>
    <row r="1268" s="176" customFormat="true" ht="12.8" hidden="false" customHeight="false" outlineLevel="0" collapsed="false">
      <c r="B1268" s="177"/>
      <c r="D1268" s="178" t="s">
        <v>133</v>
      </c>
      <c r="E1268" s="179"/>
      <c r="F1268" s="180" t="s">
        <v>483</v>
      </c>
      <c r="H1268" s="179"/>
      <c r="L1268" s="177"/>
      <c r="M1268" s="181"/>
      <c r="N1268" s="182"/>
      <c r="O1268" s="182"/>
      <c r="P1268" s="182"/>
      <c r="Q1268" s="182"/>
      <c r="R1268" s="182"/>
      <c r="S1268" s="182"/>
      <c r="T1268" s="183"/>
      <c r="AT1268" s="179" t="s">
        <v>133</v>
      </c>
      <c r="AU1268" s="179" t="s">
        <v>82</v>
      </c>
      <c r="AV1268" s="176" t="s">
        <v>80</v>
      </c>
      <c r="AW1268" s="176" t="s">
        <v>29</v>
      </c>
      <c r="AX1268" s="176" t="s">
        <v>72</v>
      </c>
      <c r="AY1268" s="179" t="s">
        <v>124</v>
      </c>
    </row>
    <row r="1269" s="184" customFormat="true" ht="12.8" hidden="false" customHeight="false" outlineLevel="0" collapsed="false">
      <c r="B1269" s="185"/>
      <c r="D1269" s="178" t="s">
        <v>133</v>
      </c>
      <c r="E1269" s="186"/>
      <c r="F1269" s="187" t="s">
        <v>1421</v>
      </c>
      <c r="H1269" s="188" t="n">
        <v>57</v>
      </c>
      <c r="L1269" s="185"/>
      <c r="M1269" s="189"/>
      <c r="N1269" s="190"/>
      <c r="O1269" s="190"/>
      <c r="P1269" s="190"/>
      <c r="Q1269" s="190"/>
      <c r="R1269" s="190"/>
      <c r="S1269" s="190"/>
      <c r="T1269" s="191"/>
      <c r="AT1269" s="186" t="s">
        <v>133</v>
      </c>
      <c r="AU1269" s="186" t="s">
        <v>82</v>
      </c>
      <c r="AV1269" s="184" t="s">
        <v>82</v>
      </c>
      <c r="AW1269" s="184" t="s">
        <v>29</v>
      </c>
      <c r="AX1269" s="184" t="s">
        <v>72</v>
      </c>
      <c r="AY1269" s="186" t="s">
        <v>124</v>
      </c>
    </row>
    <row r="1270" s="176" customFormat="true" ht="12.8" hidden="false" customHeight="false" outlineLevel="0" collapsed="false">
      <c r="B1270" s="177"/>
      <c r="D1270" s="178" t="s">
        <v>133</v>
      </c>
      <c r="E1270" s="179"/>
      <c r="F1270" s="180" t="s">
        <v>486</v>
      </c>
      <c r="H1270" s="179"/>
      <c r="L1270" s="177"/>
      <c r="M1270" s="181"/>
      <c r="N1270" s="182"/>
      <c r="O1270" s="182"/>
      <c r="P1270" s="182"/>
      <c r="Q1270" s="182"/>
      <c r="R1270" s="182"/>
      <c r="S1270" s="182"/>
      <c r="T1270" s="183"/>
      <c r="AT1270" s="179" t="s">
        <v>133</v>
      </c>
      <c r="AU1270" s="179" t="s">
        <v>82</v>
      </c>
      <c r="AV1270" s="176" t="s">
        <v>80</v>
      </c>
      <c r="AW1270" s="176" t="s">
        <v>29</v>
      </c>
      <c r="AX1270" s="176" t="s">
        <v>72</v>
      </c>
      <c r="AY1270" s="179" t="s">
        <v>124</v>
      </c>
    </row>
    <row r="1271" s="184" customFormat="true" ht="12.8" hidden="false" customHeight="false" outlineLevel="0" collapsed="false">
      <c r="B1271" s="185"/>
      <c r="D1271" s="178" t="s">
        <v>133</v>
      </c>
      <c r="E1271" s="186"/>
      <c r="F1271" s="187" t="s">
        <v>1422</v>
      </c>
      <c r="H1271" s="188" t="n">
        <v>50.5</v>
      </c>
      <c r="L1271" s="185"/>
      <c r="M1271" s="189"/>
      <c r="N1271" s="190"/>
      <c r="O1271" s="190"/>
      <c r="P1271" s="190"/>
      <c r="Q1271" s="190"/>
      <c r="R1271" s="190"/>
      <c r="S1271" s="190"/>
      <c r="T1271" s="191"/>
      <c r="AT1271" s="186" t="s">
        <v>133</v>
      </c>
      <c r="AU1271" s="186" t="s">
        <v>82</v>
      </c>
      <c r="AV1271" s="184" t="s">
        <v>82</v>
      </c>
      <c r="AW1271" s="184" t="s">
        <v>29</v>
      </c>
      <c r="AX1271" s="184" t="s">
        <v>72</v>
      </c>
      <c r="AY1271" s="186" t="s">
        <v>124</v>
      </c>
    </row>
    <row r="1272" s="197" customFormat="true" ht="12.8" hidden="false" customHeight="false" outlineLevel="0" collapsed="false">
      <c r="B1272" s="198"/>
      <c r="D1272" s="178" t="s">
        <v>133</v>
      </c>
      <c r="E1272" s="199"/>
      <c r="F1272" s="200" t="s">
        <v>234</v>
      </c>
      <c r="H1272" s="201" t="n">
        <v>206.557</v>
      </c>
      <c r="L1272" s="198"/>
      <c r="M1272" s="202"/>
      <c r="N1272" s="203"/>
      <c r="O1272" s="203"/>
      <c r="P1272" s="203"/>
      <c r="Q1272" s="203"/>
      <c r="R1272" s="203"/>
      <c r="S1272" s="203"/>
      <c r="T1272" s="204"/>
      <c r="AT1272" s="199" t="s">
        <v>133</v>
      </c>
      <c r="AU1272" s="199" t="s">
        <v>82</v>
      </c>
      <c r="AV1272" s="197" t="s">
        <v>131</v>
      </c>
      <c r="AW1272" s="197" t="s">
        <v>29</v>
      </c>
      <c r="AX1272" s="197" t="s">
        <v>80</v>
      </c>
      <c r="AY1272" s="199" t="s">
        <v>124</v>
      </c>
    </row>
    <row r="1273" s="184" customFormat="true" ht="12.8" hidden="false" customHeight="false" outlineLevel="0" collapsed="false">
      <c r="B1273" s="185"/>
      <c r="D1273" s="178" t="s">
        <v>133</v>
      </c>
      <c r="F1273" s="187" t="s">
        <v>1435</v>
      </c>
      <c r="H1273" s="188" t="n">
        <v>216.885</v>
      </c>
      <c r="L1273" s="185"/>
      <c r="M1273" s="189"/>
      <c r="N1273" s="190"/>
      <c r="O1273" s="190"/>
      <c r="P1273" s="190"/>
      <c r="Q1273" s="190"/>
      <c r="R1273" s="190"/>
      <c r="S1273" s="190"/>
      <c r="T1273" s="191"/>
      <c r="AT1273" s="186" t="s">
        <v>133</v>
      </c>
      <c r="AU1273" s="186" t="s">
        <v>82</v>
      </c>
      <c r="AV1273" s="184" t="s">
        <v>82</v>
      </c>
      <c r="AW1273" s="184" t="s">
        <v>2</v>
      </c>
      <c r="AX1273" s="184" t="s">
        <v>80</v>
      </c>
      <c r="AY1273" s="186" t="s">
        <v>124</v>
      </c>
    </row>
    <row r="1274" s="22" customFormat="true" ht="21.75" hidden="false" customHeight="true" outlineLevel="0" collapsed="false">
      <c r="A1274" s="17"/>
      <c r="B1274" s="162"/>
      <c r="C1274" s="205" t="s">
        <v>1436</v>
      </c>
      <c r="D1274" s="205" t="s">
        <v>272</v>
      </c>
      <c r="E1274" s="206" t="s">
        <v>1437</v>
      </c>
      <c r="F1274" s="207" t="s">
        <v>1438</v>
      </c>
      <c r="G1274" s="208" t="s">
        <v>256</v>
      </c>
      <c r="H1274" s="209" t="n">
        <v>2.151</v>
      </c>
      <c r="I1274" s="210"/>
      <c r="J1274" s="210" t="n">
        <f aca="false">ROUND(I1274*H1274,2)</f>
        <v>0</v>
      </c>
      <c r="K1274" s="211"/>
      <c r="L1274" s="212"/>
      <c r="M1274" s="213"/>
      <c r="N1274" s="214" t="s">
        <v>37</v>
      </c>
      <c r="O1274" s="172" t="n">
        <v>0</v>
      </c>
      <c r="P1274" s="172" t="n">
        <f aca="false">O1274*H1274</f>
        <v>0</v>
      </c>
      <c r="Q1274" s="172" t="n">
        <v>0.00175</v>
      </c>
      <c r="R1274" s="172" t="n">
        <f aca="false">Q1274*H1274</f>
        <v>0.00376425</v>
      </c>
      <c r="S1274" s="172" t="n">
        <v>0</v>
      </c>
      <c r="T1274" s="173" t="n">
        <f aca="false">S1274*H1274</f>
        <v>0</v>
      </c>
      <c r="U1274" s="17"/>
      <c r="V1274" s="17"/>
      <c r="W1274" s="17"/>
      <c r="X1274" s="17"/>
      <c r="Y1274" s="17"/>
      <c r="Z1274" s="17"/>
      <c r="AA1274" s="17"/>
      <c r="AB1274" s="17"/>
      <c r="AC1274" s="17"/>
      <c r="AD1274" s="17"/>
      <c r="AE1274" s="17"/>
      <c r="AR1274" s="174" t="s">
        <v>471</v>
      </c>
      <c r="AT1274" s="174" t="s">
        <v>272</v>
      </c>
      <c r="AU1274" s="174" t="s">
        <v>82</v>
      </c>
      <c r="AY1274" s="3" t="s">
        <v>124</v>
      </c>
      <c r="BE1274" s="175" t="n">
        <f aca="false">IF(N1274="základní",J1274,0)</f>
        <v>0</v>
      </c>
      <c r="BF1274" s="175" t="n">
        <f aca="false">IF(N1274="snížená",J1274,0)</f>
        <v>0</v>
      </c>
      <c r="BG1274" s="175" t="n">
        <f aca="false">IF(N1274="zákl. přenesená",J1274,0)</f>
        <v>0</v>
      </c>
      <c r="BH1274" s="175" t="n">
        <f aca="false">IF(N1274="sníž. přenesená",J1274,0)</f>
        <v>0</v>
      </c>
      <c r="BI1274" s="175" t="n">
        <f aca="false">IF(N1274="nulová",J1274,0)</f>
        <v>0</v>
      </c>
      <c r="BJ1274" s="3" t="s">
        <v>80</v>
      </c>
      <c r="BK1274" s="175" t="n">
        <f aca="false">ROUND(I1274*H1274,2)</f>
        <v>0</v>
      </c>
      <c r="BL1274" s="3" t="s">
        <v>321</v>
      </c>
      <c r="BM1274" s="174" t="s">
        <v>1439</v>
      </c>
    </row>
    <row r="1275" s="176" customFormat="true" ht="12.8" hidden="false" customHeight="false" outlineLevel="0" collapsed="false">
      <c r="B1275" s="177"/>
      <c r="D1275" s="178" t="s">
        <v>133</v>
      </c>
      <c r="E1275" s="179"/>
      <c r="F1275" s="180" t="s">
        <v>1423</v>
      </c>
      <c r="H1275" s="179"/>
      <c r="L1275" s="177"/>
      <c r="M1275" s="181"/>
      <c r="N1275" s="182"/>
      <c r="O1275" s="182"/>
      <c r="P1275" s="182"/>
      <c r="Q1275" s="182"/>
      <c r="R1275" s="182"/>
      <c r="S1275" s="182"/>
      <c r="T1275" s="183"/>
      <c r="AT1275" s="179" t="s">
        <v>133</v>
      </c>
      <c r="AU1275" s="179" t="s">
        <v>82</v>
      </c>
      <c r="AV1275" s="176" t="s">
        <v>80</v>
      </c>
      <c r="AW1275" s="176" t="s">
        <v>29</v>
      </c>
      <c r="AX1275" s="176" t="s">
        <v>72</v>
      </c>
      <c r="AY1275" s="179" t="s">
        <v>124</v>
      </c>
    </row>
    <row r="1276" s="184" customFormat="true" ht="12.8" hidden="false" customHeight="false" outlineLevel="0" collapsed="false">
      <c r="B1276" s="185"/>
      <c r="D1276" s="178" t="s">
        <v>133</v>
      </c>
      <c r="E1276" s="186"/>
      <c r="F1276" s="187" t="s">
        <v>1424</v>
      </c>
      <c r="H1276" s="188" t="n">
        <v>2.049</v>
      </c>
      <c r="L1276" s="185"/>
      <c r="M1276" s="189"/>
      <c r="N1276" s="190"/>
      <c r="O1276" s="190"/>
      <c r="P1276" s="190"/>
      <c r="Q1276" s="190"/>
      <c r="R1276" s="190"/>
      <c r="S1276" s="190"/>
      <c r="T1276" s="191"/>
      <c r="AT1276" s="186" t="s">
        <v>133</v>
      </c>
      <c r="AU1276" s="186" t="s">
        <v>82</v>
      </c>
      <c r="AV1276" s="184" t="s">
        <v>82</v>
      </c>
      <c r="AW1276" s="184" t="s">
        <v>29</v>
      </c>
      <c r="AX1276" s="184" t="s">
        <v>80</v>
      </c>
      <c r="AY1276" s="186" t="s">
        <v>124</v>
      </c>
    </row>
    <row r="1277" s="184" customFormat="true" ht="12.8" hidden="false" customHeight="false" outlineLevel="0" collapsed="false">
      <c r="B1277" s="185"/>
      <c r="D1277" s="178" t="s">
        <v>133</v>
      </c>
      <c r="F1277" s="187" t="s">
        <v>1440</v>
      </c>
      <c r="H1277" s="188" t="n">
        <v>2.151</v>
      </c>
      <c r="L1277" s="185"/>
      <c r="M1277" s="189"/>
      <c r="N1277" s="190"/>
      <c r="O1277" s="190"/>
      <c r="P1277" s="190"/>
      <c r="Q1277" s="190"/>
      <c r="R1277" s="190"/>
      <c r="S1277" s="190"/>
      <c r="T1277" s="191"/>
      <c r="AT1277" s="186" t="s">
        <v>133</v>
      </c>
      <c r="AU1277" s="186" t="s">
        <v>82</v>
      </c>
      <c r="AV1277" s="184" t="s">
        <v>82</v>
      </c>
      <c r="AW1277" s="184" t="s">
        <v>2</v>
      </c>
      <c r="AX1277" s="184" t="s">
        <v>80</v>
      </c>
      <c r="AY1277" s="186" t="s">
        <v>124</v>
      </c>
    </row>
    <row r="1278" s="22" customFormat="true" ht="21.75" hidden="false" customHeight="true" outlineLevel="0" collapsed="false">
      <c r="A1278" s="17"/>
      <c r="B1278" s="162"/>
      <c r="C1278" s="205" t="s">
        <v>1441</v>
      </c>
      <c r="D1278" s="205" t="s">
        <v>272</v>
      </c>
      <c r="E1278" s="206" t="s">
        <v>1442</v>
      </c>
      <c r="F1278" s="207" t="s">
        <v>1443</v>
      </c>
      <c r="G1278" s="208" t="s">
        <v>256</v>
      </c>
      <c r="H1278" s="209" t="n">
        <v>6.18</v>
      </c>
      <c r="I1278" s="210"/>
      <c r="J1278" s="210" t="n">
        <f aca="false">ROUND(I1278*H1278,2)</f>
        <v>0</v>
      </c>
      <c r="K1278" s="211"/>
      <c r="L1278" s="212"/>
      <c r="M1278" s="213"/>
      <c r="N1278" s="214" t="s">
        <v>37</v>
      </c>
      <c r="O1278" s="172" t="n">
        <v>0</v>
      </c>
      <c r="P1278" s="172" t="n">
        <f aca="false">O1278*H1278</f>
        <v>0</v>
      </c>
      <c r="Q1278" s="172" t="n">
        <v>0.0036</v>
      </c>
      <c r="R1278" s="172" t="n">
        <f aca="false">Q1278*H1278</f>
        <v>0.022248</v>
      </c>
      <c r="S1278" s="172" t="n">
        <v>0</v>
      </c>
      <c r="T1278" s="173" t="n">
        <f aca="false">S1278*H1278</f>
        <v>0</v>
      </c>
      <c r="U1278" s="17"/>
      <c r="V1278" s="17"/>
      <c r="W1278" s="17"/>
      <c r="X1278" s="17"/>
      <c r="Y1278" s="17"/>
      <c r="Z1278" s="17"/>
      <c r="AA1278" s="17"/>
      <c r="AB1278" s="17"/>
      <c r="AC1278" s="17"/>
      <c r="AD1278" s="17"/>
      <c r="AE1278" s="17"/>
      <c r="AR1278" s="174" t="s">
        <v>471</v>
      </c>
      <c r="AT1278" s="174" t="s">
        <v>272</v>
      </c>
      <c r="AU1278" s="174" t="s">
        <v>82</v>
      </c>
      <c r="AY1278" s="3" t="s">
        <v>124</v>
      </c>
      <c r="BE1278" s="175" t="n">
        <f aca="false">IF(N1278="základní",J1278,0)</f>
        <v>0</v>
      </c>
      <c r="BF1278" s="175" t="n">
        <f aca="false">IF(N1278="snížená",J1278,0)</f>
        <v>0</v>
      </c>
      <c r="BG1278" s="175" t="n">
        <f aca="false">IF(N1278="zákl. přenesená",J1278,0)</f>
        <v>0</v>
      </c>
      <c r="BH1278" s="175" t="n">
        <f aca="false">IF(N1278="sníž. přenesená",J1278,0)</f>
        <v>0</v>
      </c>
      <c r="BI1278" s="175" t="n">
        <f aca="false">IF(N1278="nulová",J1278,0)</f>
        <v>0</v>
      </c>
      <c r="BJ1278" s="3" t="s">
        <v>80</v>
      </c>
      <c r="BK1278" s="175" t="n">
        <f aca="false">ROUND(I1278*H1278,2)</f>
        <v>0</v>
      </c>
      <c r="BL1278" s="3" t="s">
        <v>321</v>
      </c>
      <c r="BM1278" s="174" t="s">
        <v>1444</v>
      </c>
    </row>
    <row r="1279" s="176" customFormat="true" ht="12.8" hidden="false" customHeight="false" outlineLevel="0" collapsed="false">
      <c r="B1279" s="177"/>
      <c r="D1279" s="178" t="s">
        <v>133</v>
      </c>
      <c r="E1279" s="179"/>
      <c r="F1279" s="180" t="s">
        <v>1306</v>
      </c>
      <c r="H1279" s="179"/>
      <c r="L1279" s="177"/>
      <c r="M1279" s="181"/>
      <c r="N1279" s="182"/>
      <c r="O1279" s="182"/>
      <c r="P1279" s="182"/>
      <c r="Q1279" s="182"/>
      <c r="R1279" s="182"/>
      <c r="S1279" s="182"/>
      <c r="T1279" s="183"/>
      <c r="AT1279" s="179" t="s">
        <v>133</v>
      </c>
      <c r="AU1279" s="179" t="s">
        <v>82</v>
      </c>
      <c r="AV1279" s="176" t="s">
        <v>80</v>
      </c>
      <c r="AW1279" s="176" t="s">
        <v>29</v>
      </c>
      <c r="AX1279" s="176" t="s">
        <v>72</v>
      </c>
      <c r="AY1279" s="179" t="s">
        <v>124</v>
      </c>
    </row>
    <row r="1280" s="184" customFormat="true" ht="12.8" hidden="false" customHeight="false" outlineLevel="0" collapsed="false">
      <c r="B1280" s="185"/>
      <c r="D1280" s="178" t="s">
        <v>133</v>
      </c>
      <c r="E1280" s="186"/>
      <c r="F1280" s="187" t="s">
        <v>1407</v>
      </c>
      <c r="H1280" s="188" t="n">
        <v>5.886</v>
      </c>
      <c r="L1280" s="185"/>
      <c r="M1280" s="189"/>
      <c r="N1280" s="190"/>
      <c r="O1280" s="190"/>
      <c r="P1280" s="190"/>
      <c r="Q1280" s="190"/>
      <c r="R1280" s="190"/>
      <c r="S1280" s="190"/>
      <c r="T1280" s="191"/>
      <c r="AT1280" s="186" t="s">
        <v>133</v>
      </c>
      <c r="AU1280" s="186" t="s">
        <v>82</v>
      </c>
      <c r="AV1280" s="184" t="s">
        <v>82</v>
      </c>
      <c r="AW1280" s="184" t="s">
        <v>29</v>
      </c>
      <c r="AX1280" s="184" t="s">
        <v>80</v>
      </c>
      <c r="AY1280" s="186" t="s">
        <v>124</v>
      </c>
    </row>
    <row r="1281" s="184" customFormat="true" ht="12.8" hidden="false" customHeight="false" outlineLevel="0" collapsed="false">
      <c r="B1281" s="185"/>
      <c r="D1281" s="178" t="s">
        <v>133</v>
      </c>
      <c r="F1281" s="187" t="s">
        <v>1445</v>
      </c>
      <c r="H1281" s="188" t="n">
        <v>6.18</v>
      </c>
      <c r="L1281" s="185"/>
      <c r="M1281" s="189"/>
      <c r="N1281" s="190"/>
      <c r="O1281" s="190"/>
      <c r="P1281" s="190"/>
      <c r="Q1281" s="190"/>
      <c r="R1281" s="190"/>
      <c r="S1281" s="190"/>
      <c r="T1281" s="191"/>
      <c r="AT1281" s="186" t="s">
        <v>133</v>
      </c>
      <c r="AU1281" s="186" t="s">
        <v>82</v>
      </c>
      <c r="AV1281" s="184" t="s">
        <v>82</v>
      </c>
      <c r="AW1281" s="184" t="s">
        <v>2</v>
      </c>
      <c r="AX1281" s="184" t="s">
        <v>80</v>
      </c>
      <c r="AY1281" s="186" t="s">
        <v>124</v>
      </c>
    </row>
    <row r="1282" s="22" customFormat="true" ht="21.75" hidden="false" customHeight="true" outlineLevel="0" collapsed="false">
      <c r="A1282" s="17"/>
      <c r="B1282" s="162"/>
      <c r="C1282" s="205" t="s">
        <v>1446</v>
      </c>
      <c r="D1282" s="205" t="s">
        <v>272</v>
      </c>
      <c r="E1282" s="206" t="s">
        <v>1447</v>
      </c>
      <c r="F1282" s="207" t="s">
        <v>1448</v>
      </c>
      <c r="G1282" s="208" t="s">
        <v>256</v>
      </c>
      <c r="H1282" s="209" t="n">
        <v>41.656</v>
      </c>
      <c r="I1282" s="210"/>
      <c r="J1282" s="210" t="n">
        <f aca="false">ROUND(I1282*H1282,2)</f>
        <v>0</v>
      </c>
      <c r="K1282" s="211"/>
      <c r="L1282" s="212"/>
      <c r="M1282" s="213"/>
      <c r="N1282" s="214" t="s">
        <v>37</v>
      </c>
      <c r="O1282" s="172" t="n">
        <v>0</v>
      </c>
      <c r="P1282" s="172" t="n">
        <f aca="false">O1282*H1282</f>
        <v>0</v>
      </c>
      <c r="Q1282" s="172" t="n">
        <v>0.0018</v>
      </c>
      <c r="R1282" s="172" t="n">
        <f aca="false">Q1282*H1282</f>
        <v>0.0749808</v>
      </c>
      <c r="S1282" s="172" t="n">
        <v>0</v>
      </c>
      <c r="T1282" s="173" t="n">
        <f aca="false">S1282*H1282</f>
        <v>0</v>
      </c>
      <c r="U1282" s="17"/>
      <c r="V1282" s="17"/>
      <c r="W1282" s="17"/>
      <c r="X1282" s="17"/>
      <c r="Y1282" s="17"/>
      <c r="Z1282" s="17"/>
      <c r="AA1282" s="17"/>
      <c r="AB1282" s="17"/>
      <c r="AC1282" s="17"/>
      <c r="AD1282" s="17"/>
      <c r="AE1282" s="17"/>
      <c r="AR1282" s="174" t="s">
        <v>471</v>
      </c>
      <c r="AT1282" s="174" t="s">
        <v>272</v>
      </c>
      <c r="AU1282" s="174" t="s">
        <v>82</v>
      </c>
      <c r="AY1282" s="3" t="s">
        <v>124</v>
      </c>
      <c r="BE1282" s="175" t="n">
        <f aca="false">IF(N1282="základní",J1282,0)</f>
        <v>0</v>
      </c>
      <c r="BF1282" s="175" t="n">
        <f aca="false">IF(N1282="snížená",J1282,0)</f>
        <v>0</v>
      </c>
      <c r="BG1282" s="175" t="n">
        <f aca="false">IF(N1282="zákl. přenesená",J1282,0)</f>
        <v>0</v>
      </c>
      <c r="BH1282" s="175" t="n">
        <f aca="false">IF(N1282="sníž. přenesená",J1282,0)</f>
        <v>0</v>
      </c>
      <c r="BI1282" s="175" t="n">
        <f aca="false">IF(N1282="nulová",J1282,0)</f>
        <v>0</v>
      </c>
      <c r="BJ1282" s="3" t="s">
        <v>80</v>
      </c>
      <c r="BK1282" s="175" t="n">
        <f aca="false">ROUND(I1282*H1282,2)</f>
        <v>0</v>
      </c>
      <c r="BL1282" s="3" t="s">
        <v>321</v>
      </c>
      <c r="BM1282" s="174" t="s">
        <v>1449</v>
      </c>
    </row>
    <row r="1283" s="176" customFormat="true" ht="12.8" hidden="false" customHeight="false" outlineLevel="0" collapsed="false">
      <c r="B1283" s="177"/>
      <c r="D1283" s="178" t="s">
        <v>133</v>
      </c>
      <c r="E1283" s="179"/>
      <c r="F1283" s="180" t="s">
        <v>1415</v>
      </c>
      <c r="H1283" s="179"/>
      <c r="L1283" s="177"/>
      <c r="M1283" s="181"/>
      <c r="N1283" s="182"/>
      <c r="O1283" s="182"/>
      <c r="P1283" s="182"/>
      <c r="Q1283" s="182"/>
      <c r="R1283" s="182"/>
      <c r="S1283" s="182"/>
      <c r="T1283" s="183"/>
      <c r="AT1283" s="179" t="s">
        <v>133</v>
      </c>
      <c r="AU1283" s="179" t="s">
        <v>82</v>
      </c>
      <c r="AV1283" s="176" t="s">
        <v>80</v>
      </c>
      <c r="AW1283" s="176" t="s">
        <v>29</v>
      </c>
      <c r="AX1283" s="176" t="s">
        <v>72</v>
      </c>
      <c r="AY1283" s="179" t="s">
        <v>124</v>
      </c>
    </row>
    <row r="1284" s="184" customFormat="true" ht="12.8" hidden="false" customHeight="false" outlineLevel="0" collapsed="false">
      <c r="B1284" s="185"/>
      <c r="D1284" s="178" t="s">
        <v>133</v>
      </c>
      <c r="E1284" s="186"/>
      <c r="F1284" s="187" t="s">
        <v>1416</v>
      </c>
      <c r="H1284" s="188" t="n">
        <v>39.672</v>
      </c>
      <c r="L1284" s="185"/>
      <c r="M1284" s="189"/>
      <c r="N1284" s="190"/>
      <c r="O1284" s="190"/>
      <c r="P1284" s="190"/>
      <c r="Q1284" s="190"/>
      <c r="R1284" s="190"/>
      <c r="S1284" s="190"/>
      <c r="T1284" s="191"/>
      <c r="AT1284" s="186" t="s">
        <v>133</v>
      </c>
      <c r="AU1284" s="186" t="s">
        <v>82</v>
      </c>
      <c r="AV1284" s="184" t="s">
        <v>82</v>
      </c>
      <c r="AW1284" s="184" t="s">
        <v>29</v>
      </c>
      <c r="AX1284" s="184" t="s">
        <v>80</v>
      </c>
      <c r="AY1284" s="186" t="s">
        <v>124</v>
      </c>
    </row>
    <row r="1285" s="184" customFormat="true" ht="12.8" hidden="false" customHeight="false" outlineLevel="0" collapsed="false">
      <c r="B1285" s="185"/>
      <c r="D1285" s="178" t="s">
        <v>133</v>
      </c>
      <c r="F1285" s="187" t="s">
        <v>1450</v>
      </c>
      <c r="H1285" s="188" t="n">
        <v>41.656</v>
      </c>
      <c r="L1285" s="185"/>
      <c r="M1285" s="189"/>
      <c r="N1285" s="190"/>
      <c r="O1285" s="190"/>
      <c r="P1285" s="190"/>
      <c r="Q1285" s="190"/>
      <c r="R1285" s="190"/>
      <c r="S1285" s="190"/>
      <c r="T1285" s="191"/>
      <c r="AT1285" s="186" t="s">
        <v>133</v>
      </c>
      <c r="AU1285" s="186" t="s">
        <v>82</v>
      </c>
      <c r="AV1285" s="184" t="s">
        <v>82</v>
      </c>
      <c r="AW1285" s="184" t="s">
        <v>2</v>
      </c>
      <c r="AX1285" s="184" t="s">
        <v>80</v>
      </c>
      <c r="AY1285" s="186" t="s">
        <v>124</v>
      </c>
    </row>
    <row r="1286" s="22" customFormat="true" ht="21.75" hidden="false" customHeight="true" outlineLevel="0" collapsed="false">
      <c r="A1286" s="17"/>
      <c r="B1286" s="162"/>
      <c r="C1286" s="205" t="s">
        <v>1451</v>
      </c>
      <c r="D1286" s="205" t="s">
        <v>272</v>
      </c>
      <c r="E1286" s="206" t="s">
        <v>1452</v>
      </c>
      <c r="F1286" s="207" t="s">
        <v>1453</v>
      </c>
      <c r="G1286" s="208" t="s">
        <v>256</v>
      </c>
      <c r="H1286" s="209" t="n">
        <v>5.16</v>
      </c>
      <c r="I1286" s="210"/>
      <c r="J1286" s="210" t="n">
        <f aca="false">ROUND(I1286*H1286,2)</f>
        <v>0</v>
      </c>
      <c r="K1286" s="211"/>
      <c r="L1286" s="212"/>
      <c r="M1286" s="213"/>
      <c r="N1286" s="214" t="s">
        <v>37</v>
      </c>
      <c r="O1286" s="172" t="n">
        <v>0</v>
      </c>
      <c r="P1286" s="172" t="n">
        <f aca="false">O1286*H1286</f>
        <v>0</v>
      </c>
      <c r="Q1286" s="172" t="n">
        <v>0.0009</v>
      </c>
      <c r="R1286" s="172" t="n">
        <f aca="false">Q1286*H1286</f>
        <v>0.004644</v>
      </c>
      <c r="S1286" s="172" t="n">
        <v>0</v>
      </c>
      <c r="T1286" s="173" t="n">
        <f aca="false">S1286*H1286</f>
        <v>0</v>
      </c>
      <c r="U1286" s="17"/>
      <c r="V1286" s="17"/>
      <c r="W1286" s="17"/>
      <c r="X1286" s="17"/>
      <c r="Y1286" s="17"/>
      <c r="Z1286" s="17"/>
      <c r="AA1286" s="17"/>
      <c r="AB1286" s="17"/>
      <c r="AC1286" s="17"/>
      <c r="AD1286" s="17"/>
      <c r="AE1286" s="17"/>
      <c r="AR1286" s="174" t="s">
        <v>471</v>
      </c>
      <c r="AT1286" s="174" t="s">
        <v>272</v>
      </c>
      <c r="AU1286" s="174" t="s">
        <v>82</v>
      </c>
      <c r="AY1286" s="3" t="s">
        <v>124</v>
      </c>
      <c r="BE1286" s="175" t="n">
        <f aca="false">IF(N1286="základní",J1286,0)</f>
        <v>0</v>
      </c>
      <c r="BF1286" s="175" t="n">
        <f aca="false">IF(N1286="snížená",J1286,0)</f>
        <v>0</v>
      </c>
      <c r="BG1286" s="175" t="n">
        <f aca="false">IF(N1286="zákl. přenesená",J1286,0)</f>
        <v>0</v>
      </c>
      <c r="BH1286" s="175" t="n">
        <f aca="false">IF(N1286="sníž. přenesená",J1286,0)</f>
        <v>0</v>
      </c>
      <c r="BI1286" s="175" t="n">
        <f aca="false">IF(N1286="nulová",J1286,0)</f>
        <v>0</v>
      </c>
      <c r="BJ1286" s="3" t="s">
        <v>80</v>
      </c>
      <c r="BK1286" s="175" t="n">
        <f aca="false">ROUND(I1286*H1286,2)</f>
        <v>0</v>
      </c>
      <c r="BL1286" s="3" t="s">
        <v>321</v>
      </c>
      <c r="BM1286" s="174" t="s">
        <v>1454</v>
      </c>
    </row>
    <row r="1287" s="176" customFormat="true" ht="12.8" hidden="false" customHeight="false" outlineLevel="0" collapsed="false">
      <c r="B1287" s="177"/>
      <c r="D1287" s="178" t="s">
        <v>133</v>
      </c>
      <c r="E1287" s="179"/>
      <c r="F1287" s="180" t="s">
        <v>1429</v>
      </c>
      <c r="H1287" s="179"/>
      <c r="L1287" s="177"/>
      <c r="M1287" s="181"/>
      <c r="N1287" s="182"/>
      <c r="O1287" s="182"/>
      <c r="P1287" s="182"/>
      <c r="Q1287" s="182"/>
      <c r="R1287" s="182"/>
      <c r="S1287" s="182"/>
      <c r="T1287" s="183"/>
      <c r="AT1287" s="179" t="s">
        <v>133</v>
      </c>
      <c r="AU1287" s="179" t="s">
        <v>82</v>
      </c>
      <c r="AV1287" s="176" t="s">
        <v>80</v>
      </c>
      <c r="AW1287" s="176" t="s">
        <v>29</v>
      </c>
      <c r="AX1287" s="176" t="s">
        <v>72</v>
      </c>
      <c r="AY1287" s="179" t="s">
        <v>124</v>
      </c>
    </row>
    <row r="1288" s="184" customFormat="true" ht="12.8" hidden="false" customHeight="false" outlineLevel="0" collapsed="false">
      <c r="B1288" s="185"/>
      <c r="D1288" s="178" t="s">
        <v>133</v>
      </c>
      <c r="E1288" s="186"/>
      <c r="F1288" s="187" t="s">
        <v>1430</v>
      </c>
      <c r="H1288" s="188" t="n">
        <v>4.914</v>
      </c>
      <c r="L1288" s="185"/>
      <c r="M1288" s="189"/>
      <c r="N1288" s="190"/>
      <c r="O1288" s="190"/>
      <c r="P1288" s="190"/>
      <c r="Q1288" s="190"/>
      <c r="R1288" s="190"/>
      <c r="S1288" s="190"/>
      <c r="T1288" s="191"/>
      <c r="AT1288" s="186" t="s">
        <v>133</v>
      </c>
      <c r="AU1288" s="186" t="s">
        <v>82</v>
      </c>
      <c r="AV1288" s="184" t="s">
        <v>82</v>
      </c>
      <c r="AW1288" s="184" t="s">
        <v>29</v>
      </c>
      <c r="AX1288" s="184" t="s">
        <v>80</v>
      </c>
      <c r="AY1288" s="186" t="s">
        <v>124</v>
      </c>
    </row>
    <row r="1289" s="184" customFormat="true" ht="12.8" hidden="false" customHeight="false" outlineLevel="0" collapsed="false">
      <c r="B1289" s="185"/>
      <c r="D1289" s="178" t="s">
        <v>133</v>
      </c>
      <c r="F1289" s="187" t="s">
        <v>1455</v>
      </c>
      <c r="H1289" s="188" t="n">
        <v>5.16</v>
      </c>
      <c r="L1289" s="185"/>
      <c r="M1289" s="189"/>
      <c r="N1289" s="190"/>
      <c r="O1289" s="190"/>
      <c r="P1289" s="190"/>
      <c r="Q1289" s="190"/>
      <c r="R1289" s="190"/>
      <c r="S1289" s="190"/>
      <c r="T1289" s="191"/>
      <c r="AT1289" s="186" t="s">
        <v>133</v>
      </c>
      <c r="AU1289" s="186" t="s">
        <v>82</v>
      </c>
      <c r="AV1289" s="184" t="s">
        <v>82</v>
      </c>
      <c r="AW1289" s="184" t="s">
        <v>2</v>
      </c>
      <c r="AX1289" s="184" t="s">
        <v>80</v>
      </c>
      <c r="AY1289" s="186" t="s">
        <v>124</v>
      </c>
    </row>
    <row r="1290" s="22" customFormat="true" ht="21.75" hidden="false" customHeight="true" outlineLevel="0" collapsed="false">
      <c r="A1290" s="17"/>
      <c r="B1290" s="162"/>
      <c r="C1290" s="205" t="s">
        <v>1456</v>
      </c>
      <c r="D1290" s="205" t="s">
        <v>272</v>
      </c>
      <c r="E1290" s="206" t="s">
        <v>1457</v>
      </c>
      <c r="F1290" s="207" t="s">
        <v>1458</v>
      </c>
      <c r="G1290" s="208" t="s">
        <v>256</v>
      </c>
      <c r="H1290" s="209" t="n">
        <v>45.901</v>
      </c>
      <c r="I1290" s="210"/>
      <c r="J1290" s="210" t="n">
        <f aca="false">ROUND(I1290*H1290,2)</f>
        <v>0</v>
      </c>
      <c r="K1290" s="211"/>
      <c r="L1290" s="212"/>
      <c r="M1290" s="213"/>
      <c r="N1290" s="214" t="s">
        <v>37</v>
      </c>
      <c r="O1290" s="172" t="n">
        <v>0</v>
      </c>
      <c r="P1290" s="172" t="n">
        <f aca="false">O1290*H1290</f>
        <v>0</v>
      </c>
      <c r="Q1290" s="172" t="n">
        <v>0.0029</v>
      </c>
      <c r="R1290" s="172" t="n">
        <f aca="false">Q1290*H1290</f>
        <v>0.1331129</v>
      </c>
      <c r="S1290" s="172" t="n">
        <v>0</v>
      </c>
      <c r="T1290" s="173" t="n">
        <f aca="false">S1290*H1290</f>
        <v>0</v>
      </c>
      <c r="U1290" s="17"/>
      <c r="V1290" s="17"/>
      <c r="W1290" s="17"/>
      <c r="X1290" s="17"/>
      <c r="Y1290" s="17"/>
      <c r="Z1290" s="17"/>
      <c r="AA1290" s="17"/>
      <c r="AB1290" s="17"/>
      <c r="AC1290" s="17"/>
      <c r="AD1290" s="17"/>
      <c r="AE1290" s="17"/>
      <c r="AR1290" s="174" t="s">
        <v>471</v>
      </c>
      <c r="AT1290" s="174" t="s">
        <v>272</v>
      </c>
      <c r="AU1290" s="174" t="s">
        <v>82</v>
      </c>
      <c r="AY1290" s="3" t="s">
        <v>124</v>
      </c>
      <c r="BE1290" s="175" t="n">
        <f aca="false">IF(N1290="základní",J1290,0)</f>
        <v>0</v>
      </c>
      <c r="BF1290" s="175" t="n">
        <f aca="false">IF(N1290="snížená",J1290,0)</f>
        <v>0</v>
      </c>
      <c r="BG1290" s="175" t="n">
        <f aca="false">IF(N1290="zákl. přenesená",J1290,0)</f>
        <v>0</v>
      </c>
      <c r="BH1290" s="175" t="n">
        <f aca="false">IF(N1290="sníž. přenesená",J1290,0)</f>
        <v>0</v>
      </c>
      <c r="BI1290" s="175" t="n">
        <f aca="false">IF(N1290="nulová",J1290,0)</f>
        <v>0</v>
      </c>
      <c r="BJ1290" s="3" t="s">
        <v>80</v>
      </c>
      <c r="BK1290" s="175" t="n">
        <f aca="false">ROUND(I1290*H1290,2)</f>
        <v>0</v>
      </c>
      <c r="BL1290" s="3" t="s">
        <v>321</v>
      </c>
      <c r="BM1290" s="174" t="s">
        <v>1459</v>
      </c>
    </row>
    <row r="1291" s="176" customFormat="true" ht="12.8" hidden="false" customHeight="false" outlineLevel="0" collapsed="false">
      <c r="B1291" s="177"/>
      <c r="D1291" s="178" t="s">
        <v>133</v>
      </c>
      <c r="E1291" s="179"/>
      <c r="F1291" s="180" t="s">
        <v>1412</v>
      </c>
      <c r="H1291" s="179"/>
      <c r="L1291" s="177"/>
      <c r="M1291" s="181"/>
      <c r="N1291" s="182"/>
      <c r="O1291" s="182"/>
      <c r="P1291" s="182"/>
      <c r="Q1291" s="182"/>
      <c r="R1291" s="182"/>
      <c r="S1291" s="182"/>
      <c r="T1291" s="183"/>
      <c r="AT1291" s="179" t="s">
        <v>133</v>
      </c>
      <c r="AU1291" s="179" t="s">
        <v>82</v>
      </c>
      <c r="AV1291" s="176" t="s">
        <v>80</v>
      </c>
      <c r="AW1291" s="176" t="s">
        <v>29</v>
      </c>
      <c r="AX1291" s="176" t="s">
        <v>72</v>
      </c>
      <c r="AY1291" s="179" t="s">
        <v>124</v>
      </c>
    </row>
    <row r="1292" s="184" customFormat="true" ht="12.8" hidden="false" customHeight="false" outlineLevel="0" collapsed="false">
      <c r="B1292" s="185"/>
      <c r="D1292" s="178" t="s">
        <v>133</v>
      </c>
      <c r="E1292" s="186"/>
      <c r="F1292" s="187" t="s">
        <v>1413</v>
      </c>
      <c r="H1292" s="188" t="n">
        <v>37.84</v>
      </c>
      <c r="L1292" s="185"/>
      <c r="M1292" s="189"/>
      <c r="N1292" s="190"/>
      <c r="O1292" s="190"/>
      <c r="P1292" s="190"/>
      <c r="Q1292" s="190"/>
      <c r="R1292" s="190"/>
      <c r="S1292" s="190"/>
      <c r="T1292" s="191"/>
      <c r="AT1292" s="186" t="s">
        <v>133</v>
      </c>
      <c r="AU1292" s="186" t="s">
        <v>82</v>
      </c>
      <c r="AV1292" s="184" t="s">
        <v>82</v>
      </c>
      <c r="AW1292" s="184" t="s">
        <v>29</v>
      </c>
      <c r="AX1292" s="184" t="s">
        <v>72</v>
      </c>
      <c r="AY1292" s="186" t="s">
        <v>124</v>
      </c>
    </row>
    <row r="1293" s="184" customFormat="true" ht="12.8" hidden="false" customHeight="false" outlineLevel="0" collapsed="false">
      <c r="B1293" s="185"/>
      <c r="D1293" s="178" t="s">
        <v>133</v>
      </c>
      <c r="E1293" s="186"/>
      <c r="F1293" s="187" t="s">
        <v>1414</v>
      </c>
      <c r="H1293" s="188" t="n">
        <v>5.875</v>
      </c>
      <c r="L1293" s="185"/>
      <c r="M1293" s="189"/>
      <c r="N1293" s="190"/>
      <c r="O1293" s="190"/>
      <c r="P1293" s="190"/>
      <c r="Q1293" s="190"/>
      <c r="R1293" s="190"/>
      <c r="S1293" s="190"/>
      <c r="T1293" s="191"/>
      <c r="AT1293" s="186" t="s">
        <v>133</v>
      </c>
      <c r="AU1293" s="186" t="s">
        <v>82</v>
      </c>
      <c r="AV1293" s="184" t="s">
        <v>82</v>
      </c>
      <c r="AW1293" s="184" t="s">
        <v>29</v>
      </c>
      <c r="AX1293" s="184" t="s">
        <v>72</v>
      </c>
      <c r="AY1293" s="186" t="s">
        <v>124</v>
      </c>
    </row>
    <row r="1294" s="197" customFormat="true" ht="12.8" hidden="false" customHeight="false" outlineLevel="0" collapsed="false">
      <c r="B1294" s="198"/>
      <c r="D1294" s="178" t="s">
        <v>133</v>
      </c>
      <c r="E1294" s="199"/>
      <c r="F1294" s="200" t="s">
        <v>234</v>
      </c>
      <c r="H1294" s="201" t="n">
        <v>43.715</v>
      </c>
      <c r="L1294" s="198"/>
      <c r="M1294" s="202"/>
      <c r="N1294" s="203"/>
      <c r="O1294" s="203"/>
      <c r="P1294" s="203"/>
      <c r="Q1294" s="203"/>
      <c r="R1294" s="203"/>
      <c r="S1294" s="203"/>
      <c r="T1294" s="204"/>
      <c r="AT1294" s="199" t="s">
        <v>133</v>
      </c>
      <c r="AU1294" s="199" t="s">
        <v>82</v>
      </c>
      <c r="AV1294" s="197" t="s">
        <v>131</v>
      </c>
      <c r="AW1294" s="197" t="s">
        <v>29</v>
      </c>
      <c r="AX1294" s="197" t="s">
        <v>80</v>
      </c>
      <c r="AY1294" s="199" t="s">
        <v>124</v>
      </c>
    </row>
    <row r="1295" s="184" customFormat="true" ht="12.8" hidden="false" customHeight="false" outlineLevel="0" collapsed="false">
      <c r="B1295" s="185"/>
      <c r="D1295" s="178" t="s">
        <v>133</v>
      </c>
      <c r="F1295" s="187" t="s">
        <v>1460</v>
      </c>
      <c r="H1295" s="188" t="n">
        <v>45.901</v>
      </c>
      <c r="L1295" s="185"/>
      <c r="M1295" s="189"/>
      <c r="N1295" s="190"/>
      <c r="O1295" s="190"/>
      <c r="P1295" s="190"/>
      <c r="Q1295" s="190"/>
      <c r="R1295" s="190"/>
      <c r="S1295" s="190"/>
      <c r="T1295" s="191"/>
      <c r="AT1295" s="186" t="s">
        <v>133</v>
      </c>
      <c r="AU1295" s="186" t="s">
        <v>82</v>
      </c>
      <c r="AV1295" s="184" t="s">
        <v>82</v>
      </c>
      <c r="AW1295" s="184" t="s">
        <v>2</v>
      </c>
      <c r="AX1295" s="184" t="s">
        <v>80</v>
      </c>
      <c r="AY1295" s="186" t="s">
        <v>124</v>
      </c>
    </row>
    <row r="1296" s="22" customFormat="true" ht="16.5" hidden="false" customHeight="true" outlineLevel="0" collapsed="false">
      <c r="A1296" s="17"/>
      <c r="B1296" s="162"/>
      <c r="C1296" s="205" t="s">
        <v>1461</v>
      </c>
      <c r="D1296" s="205" t="s">
        <v>272</v>
      </c>
      <c r="E1296" s="206" t="s">
        <v>1462</v>
      </c>
      <c r="F1296" s="207" t="s">
        <v>1463</v>
      </c>
      <c r="G1296" s="208" t="s">
        <v>256</v>
      </c>
      <c r="H1296" s="209" t="n">
        <v>23.165</v>
      </c>
      <c r="I1296" s="210"/>
      <c r="J1296" s="210" t="n">
        <f aca="false">ROUND(I1296*H1296,2)</f>
        <v>0</v>
      </c>
      <c r="K1296" s="211"/>
      <c r="L1296" s="212"/>
      <c r="M1296" s="213"/>
      <c r="N1296" s="214" t="s">
        <v>37</v>
      </c>
      <c r="O1296" s="172" t="n">
        <v>0</v>
      </c>
      <c r="P1296" s="172" t="n">
        <f aca="false">O1296*H1296</f>
        <v>0</v>
      </c>
      <c r="Q1296" s="172" t="n">
        <v>0.0015</v>
      </c>
      <c r="R1296" s="172" t="n">
        <f aca="false">Q1296*H1296</f>
        <v>0.0347475</v>
      </c>
      <c r="S1296" s="172" t="n">
        <v>0</v>
      </c>
      <c r="T1296" s="173" t="n">
        <f aca="false">S1296*H1296</f>
        <v>0</v>
      </c>
      <c r="U1296" s="17"/>
      <c r="V1296" s="17"/>
      <c r="W1296" s="17"/>
      <c r="X1296" s="17"/>
      <c r="Y1296" s="17"/>
      <c r="Z1296" s="17"/>
      <c r="AA1296" s="17"/>
      <c r="AB1296" s="17"/>
      <c r="AC1296" s="17"/>
      <c r="AD1296" s="17"/>
      <c r="AE1296" s="17"/>
      <c r="AR1296" s="174" t="s">
        <v>471</v>
      </c>
      <c r="AT1296" s="174" t="s">
        <v>272</v>
      </c>
      <c r="AU1296" s="174" t="s">
        <v>82</v>
      </c>
      <c r="AY1296" s="3" t="s">
        <v>124</v>
      </c>
      <c r="BE1296" s="175" t="n">
        <f aca="false">IF(N1296="základní",J1296,0)</f>
        <v>0</v>
      </c>
      <c r="BF1296" s="175" t="n">
        <f aca="false">IF(N1296="snížená",J1296,0)</f>
        <v>0</v>
      </c>
      <c r="BG1296" s="175" t="n">
        <f aca="false">IF(N1296="zákl. přenesená",J1296,0)</f>
        <v>0</v>
      </c>
      <c r="BH1296" s="175" t="n">
        <f aca="false">IF(N1296="sníž. přenesená",J1296,0)</f>
        <v>0</v>
      </c>
      <c r="BI1296" s="175" t="n">
        <f aca="false">IF(N1296="nulová",J1296,0)</f>
        <v>0</v>
      </c>
      <c r="BJ1296" s="3" t="s">
        <v>80</v>
      </c>
      <c r="BK1296" s="175" t="n">
        <f aca="false">ROUND(I1296*H1296,2)</f>
        <v>0</v>
      </c>
      <c r="BL1296" s="3" t="s">
        <v>321</v>
      </c>
      <c r="BM1296" s="174" t="s">
        <v>1464</v>
      </c>
    </row>
    <row r="1297" s="176" customFormat="true" ht="12.8" hidden="false" customHeight="false" outlineLevel="0" collapsed="false">
      <c r="B1297" s="177"/>
      <c r="D1297" s="178" t="s">
        <v>133</v>
      </c>
      <c r="E1297" s="179"/>
      <c r="F1297" s="180" t="s">
        <v>1306</v>
      </c>
      <c r="H1297" s="179"/>
      <c r="L1297" s="177"/>
      <c r="M1297" s="181"/>
      <c r="N1297" s="182"/>
      <c r="O1297" s="182"/>
      <c r="P1297" s="182"/>
      <c r="Q1297" s="182"/>
      <c r="R1297" s="182"/>
      <c r="S1297" s="182"/>
      <c r="T1297" s="183"/>
      <c r="AT1297" s="179" t="s">
        <v>133</v>
      </c>
      <c r="AU1297" s="179" t="s">
        <v>82</v>
      </c>
      <c r="AV1297" s="176" t="s">
        <v>80</v>
      </c>
      <c r="AW1297" s="176" t="s">
        <v>29</v>
      </c>
      <c r="AX1297" s="176" t="s">
        <v>72</v>
      </c>
      <c r="AY1297" s="179" t="s">
        <v>124</v>
      </c>
    </row>
    <row r="1298" s="184" customFormat="true" ht="12.8" hidden="false" customHeight="false" outlineLevel="0" collapsed="false">
      <c r="B1298" s="185"/>
      <c r="D1298" s="178" t="s">
        <v>133</v>
      </c>
      <c r="E1298" s="186"/>
      <c r="F1298" s="187" t="s">
        <v>1411</v>
      </c>
      <c r="H1298" s="188" t="n">
        <v>2.948</v>
      </c>
      <c r="L1298" s="185"/>
      <c r="M1298" s="189"/>
      <c r="N1298" s="190"/>
      <c r="O1298" s="190"/>
      <c r="P1298" s="190"/>
      <c r="Q1298" s="190"/>
      <c r="R1298" s="190"/>
      <c r="S1298" s="190"/>
      <c r="T1298" s="191"/>
      <c r="AT1298" s="186" t="s">
        <v>133</v>
      </c>
      <c r="AU1298" s="186" t="s">
        <v>82</v>
      </c>
      <c r="AV1298" s="184" t="s">
        <v>82</v>
      </c>
      <c r="AW1298" s="184" t="s">
        <v>29</v>
      </c>
      <c r="AX1298" s="184" t="s">
        <v>72</v>
      </c>
      <c r="AY1298" s="186" t="s">
        <v>124</v>
      </c>
    </row>
    <row r="1299" s="176" customFormat="true" ht="12.8" hidden="false" customHeight="false" outlineLevel="0" collapsed="false">
      <c r="B1299" s="177"/>
      <c r="D1299" s="178" t="s">
        <v>133</v>
      </c>
      <c r="E1299" s="179"/>
      <c r="F1299" s="180" t="s">
        <v>1425</v>
      </c>
      <c r="H1299" s="179"/>
      <c r="L1299" s="177"/>
      <c r="M1299" s="181"/>
      <c r="N1299" s="182"/>
      <c r="O1299" s="182"/>
      <c r="P1299" s="182"/>
      <c r="Q1299" s="182"/>
      <c r="R1299" s="182"/>
      <c r="S1299" s="182"/>
      <c r="T1299" s="183"/>
      <c r="AT1299" s="179" t="s">
        <v>133</v>
      </c>
      <c r="AU1299" s="179" t="s">
        <v>82</v>
      </c>
      <c r="AV1299" s="176" t="s">
        <v>80</v>
      </c>
      <c r="AW1299" s="176" t="s">
        <v>29</v>
      </c>
      <c r="AX1299" s="176" t="s">
        <v>72</v>
      </c>
      <c r="AY1299" s="179" t="s">
        <v>124</v>
      </c>
    </row>
    <row r="1300" s="184" customFormat="true" ht="12.8" hidden="false" customHeight="false" outlineLevel="0" collapsed="false">
      <c r="B1300" s="185"/>
      <c r="D1300" s="178" t="s">
        <v>133</v>
      </c>
      <c r="E1300" s="186"/>
      <c r="F1300" s="187" t="s">
        <v>1426</v>
      </c>
      <c r="H1300" s="188" t="n">
        <v>3.278</v>
      </c>
      <c r="L1300" s="185"/>
      <c r="M1300" s="189"/>
      <c r="N1300" s="190"/>
      <c r="O1300" s="190"/>
      <c r="P1300" s="190"/>
      <c r="Q1300" s="190"/>
      <c r="R1300" s="190"/>
      <c r="S1300" s="190"/>
      <c r="T1300" s="191"/>
      <c r="AT1300" s="186" t="s">
        <v>133</v>
      </c>
      <c r="AU1300" s="186" t="s">
        <v>82</v>
      </c>
      <c r="AV1300" s="184" t="s">
        <v>82</v>
      </c>
      <c r="AW1300" s="184" t="s">
        <v>29</v>
      </c>
      <c r="AX1300" s="184" t="s">
        <v>72</v>
      </c>
      <c r="AY1300" s="186" t="s">
        <v>124</v>
      </c>
    </row>
    <row r="1301" s="176" customFormat="true" ht="12.8" hidden="false" customHeight="false" outlineLevel="0" collapsed="false">
      <c r="B1301" s="177"/>
      <c r="D1301" s="178" t="s">
        <v>133</v>
      </c>
      <c r="E1301" s="179"/>
      <c r="F1301" s="180" t="s">
        <v>1427</v>
      </c>
      <c r="H1301" s="179"/>
      <c r="L1301" s="177"/>
      <c r="M1301" s="181"/>
      <c r="N1301" s="182"/>
      <c r="O1301" s="182"/>
      <c r="P1301" s="182"/>
      <c r="Q1301" s="182"/>
      <c r="R1301" s="182"/>
      <c r="S1301" s="182"/>
      <c r="T1301" s="183"/>
      <c r="AT1301" s="179" t="s">
        <v>133</v>
      </c>
      <c r="AU1301" s="179" t="s">
        <v>82</v>
      </c>
      <c r="AV1301" s="176" t="s">
        <v>80</v>
      </c>
      <c r="AW1301" s="176" t="s">
        <v>29</v>
      </c>
      <c r="AX1301" s="176" t="s">
        <v>72</v>
      </c>
      <c r="AY1301" s="179" t="s">
        <v>124</v>
      </c>
    </row>
    <row r="1302" s="184" customFormat="true" ht="19.7" hidden="false" customHeight="false" outlineLevel="0" collapsed="false">
      <c r="B1302" s="185"/>
      <c r="D1302" s="178" t="s">
        <v>133</v>
      </c>
      <c r="E1302" s="186"/>
      <c r="F1302" s="187" t="s">
        <v>1428</v>
      </c>
      <c r="H1302" s="188" t="n">
        <v>15.836</v>
      </c>
      <c r="L1302" s="185"/>
      <c r="M1302" s="189"/>
      <c r="N1302" s="190"/>
      <c r="O1302" s="190"/>
      <c r="P1302" s="190"/>
      <c r="Q1302" s="190"/>
      <c r="R1302" s="190"/>
      <c r="S1302" s="190"/>
      <c r="T1302" s="191"/>
      <c r="AT1302" s="186" t="s">
        <v>133</v>
      </c>
      <c r="AU1302" s="186" t="s">
        <v>82</v>
      </c>
      <c r="AV1302" s="184" t="s">
        <v>82</v>
      </c>
      <c r="AW1302" s="184" t="s">
        <v>29</v>
      </c>
      <c r="AX1302" s="184" t="s">
        <v>72</v>
      </c>
      <c r="AY1302" s="186" t="s">
        <v>124</v>
      </c>
    </row>
    <row r="1303" s="197" customFormat="true" ht="12.8" hidden="false" customHeight="false" outlineLevel="0" collapsed="false">
      <c r="B1303" s="198"/>
      <c r="D1303" s="178" t="s">
        <v>133</v>
      </c>
      <c r="E1303" s="199"/>
      <c r="F1303" s="200" t="s">
        <v>234</v>
      </c>
      <c r="H1303" s="201" t="n">
        <v>22.062</v>
      </c>
      <c r="L1303" s="198"/>
      <c r="M1303" s="202"/>
      <c r="N1303" s="203"/>
      <c r="O1303" s="203"/>
      <c r="P1303" s="203"/>
      <c r="Q1303" s="203"/>
      <c r="R1303" s="203"/>
      <c r="S1303" s="203"/>
      <c r="T1303" s="204"/>
      <c r="AT1303" s="199" t="s">
        <v>133</v>
      </c>
      <c r="AU1303" s="199" t="s">
        <v>82</v>
      </c>
      <c r="AV1303" s="197" t="s">
        <v>131</v>
      </c>
      <c r="AW1303" s="197" t="s">
        <v>29</v>
      </c>
      <c r="AX1303" s="197" t="s">
        <v>80</v>
      </c>
      <c r="AY1303" s="199" t="s">
        <v>124</v>
      </c>
    </row>
    <row r="1304" s="184" customFormat="true" ht="12.8" hidden="false" customHeight="false" outlineLevel="0" collapsed="false">
      <c r="B1304" s="185"/>
      <c r="D1304" s="178" t="s">
        <v>133</v>
      </c>
      <c r="F1304" s="187" t="s">
        <v>1465</v>
      </c>
      <c r="H1304" s="188" t="n">
        <v>23.165</v>
      </c>
      <c r="L1304" s="185"/>
      <c r="M1304" s="189"/>
      <c r="N1304" s="190"/>
      <c r="O1304" s="190"/>
      <c r="P1304" s="190"/>
      <c r="Q1304" s="190"/>
      <c r="R1304" s="190"/>
      <c r="S1304" s="190"/>
      <c r="T1304" s="191"/>
      <c r="AT1304" s="186" t="s">
        <v>133</v>
      </c>
      <c r="AU1304" s="186" t="s">
        <v>82</v>
      </c>
      <c r="AV1304" s="184" t="s">
        <v>82</v>
      </c>
      <c r="AW1304" s="184" t="s">
        <v>2</v>
      </c>
      <c r="AX1304" s="184" t="s">
        <v>80</v>
      </c>
      <c r="AY1304" s="186" t="s">
        <v>124</v>
      </c>
    </row>
    <row r="1305" s="22" customFormat="true" ht="16.5" hidden="false" customHeight="true" outlineLevel="0" collapsed="false">
      <c r="A1305" s="17"/>
      <c r="B1305" s="162"/>
      <c r="C1305" s="205" t="s">
        <v>1466</v>
      </c>
      <c r="D1305" s="205" t="s">
        <v>272</v>
      </c>
      <c r="E1305" s="206" t="s">
        <v>1467</v>
      </c>
      <c r="F1305" s="207" t="s">
        <v>1468</v>
      </c>
      <c r="G1305" s="208" t="s">
        <v>256</v>
      </c>
      <c r="H1305" s="209" t="n">
        <v>5.276</v>
      </c>
      <c r="I1305" s="210"/>
      <c r="J1305" s="210" t="n">
        <f aca="false">ROUND(I1305*H1305,2)</f>
        <v>0</v>
      </c>
      <c r="K1305" s="211"/>
      <c r="L1305" s="212"/>
      <c r="M1305" s="213"/>
      <c r="N1305" s="214" t="s">
        <v>37</v>
      </c>
      <c r="O1305" s="172" t="n">
        <v>0</v>
      </c>
      <c r="P1305" s="172" t="n">
        <f aca="false">O1305*H1305</f>
        <v>0</v>
      </c>
      <c r="Q1305" s="172" t="n">
        <v>0.0018</v>
      </c>
      <c r="R1305" s="172" t="n">
        <f aca="false">Q1305*H1305</f>
        <v>0.0094968</v>
      </c>
      <c r="S1305" s="172" t="n">
        <v>0</v>
      </c>
      <c r="T1305" s="173" t="n">
        <f aca="false">S1305*H1305</f>
        <v>0</v>
      </c>
      <c r="U1305" s="17"/>
      <c r="V1305" s="17"/>
      <c r="W1305" s="17"/>
      <c r="X1305" s="17"/>
      <c r="Y1305" s="17"/>
      <c r="Z1305" s="17"/>
      <c r="AA1305" s="17"/>
      <c r="AB1305" s="17"/>
      <c r="AC1305" s="17"/>
      <c r="AD1305" s="17"/>
      <c r="AE1305" s="17"/>
      <c r="AR1305" s="174" t="s">
        <v>471</v>
      </c>
      <c r="AT1305" s="174" t="s">
        <v>272</v>
      </c>
      <c r="AU1305" s="174" t="s">
        <v>82</v>
      </c>
      <c r="AY1305" s="3" t="s">
        <v>124</v>
      </c>
      <c r="BE1305" s="175" t="n">
        <f aca="false">IF(N1305="základní",J1305,0)</f>
        <v>0</v>
      </c>
      <c r="BF1305" s="175" t="n">
        <f aca="false">IF(N1305="snížená",J1305,0)</f>
        <v>0</v>
      </c>
      <c r="BG1305" s="175" t="n">
        <f aca="false">IF(N1305="zákl. přenesená",J1305,0)</f>
        <v>0</v>
      </c>
      <c r="BH1305" s="175" t="n">
        <f aca="false">IF(N1305="sníž. přenesená",J1305,0)</f>
        <v>0</v>
      </c>
      <c r="BI1305" s="175" t="n">
        <f aca="false">IF(N1305="nulová",J1305,0)</f>
        <v>0</v>
      </c>
      <c r="BJ1305" s="3" t="s">
        <v>80</v>
      </c>
      <c r="BK1305" s="175" t="n">
        <f aca="false">ROUND(I1305*H1305,2)</f>
        <v>0</v>
      </c>
      <c r="BL1305" s="3" t="s">
        <v>321</v>
      </c>
      <c r="BM1305" s="174" t="s">
        <v>1469</v>
      </c>
    </row>
    <row r="1306" s="176" customFormat="true" ht="12.8" hidden="false" customHeight="false" outlineLevel="0" collapsed="false">
      <c r="B1306" s="177"/>
      <c r="D1306" s="178" t="s">
        <v>133</v>
      </c>
      <c r="E1306" s="179"/>
      <c r="F1306" s="180" t="s">
        <v>1306</v>
      </c>
      <c r="H1306" s="179"/>
      <c r="L1306" s="177"/>
      <c r="M1306" s="181"/>
      <c r="N1306" s="182"/>
      <c r="O1306" s="182"/>
      <c r="P1306" s="182"/>
      <c r="Q1306" s="182"/>
      <c r="R1306" s="182"/>
      <c r="S1306" s="182"/>
      <c r="T1306" s="183"/>
      <c r="AT1306" s="179" t="s">
        <v>133</v>
      </c>
      <c r="AU1306" s="179" t="s">
        <v>82</v>
      </c>
      <c r="AV1306" s="176" t="s">
        <v>80</v>
      </c>
      <c r="AW1306" s="176" t="s">
        <v>29</v>
      </c>
      <c r="AX1306" s="176" t="s">
        <v>72</v>
      </c>
      <c r="AY1306" s="179" t="s">
        <v>124</v>
      </c>
    </row>
    <row r="1307" s="184" customFormat="true" ht="12.8" hidden="false" customHeight="false" outlineLevel="0" collapsed="false">
      <c r="B1307" s="185"/>
      <c r="D1307" s="178" t="s">
        <v>133</v>
      </c>
      <c r="E1307" s="186"/>
      <c r="F1307" s="187" t="s">
        <v>1409</v>
      </c>
      <c r="H1307" s="188" t="n">
        <v>5.025</v>
      </c>
      <c r="L1307" s="185"/>
      <c r="M1307" s="189"/>
      <c r="N1307" s="190"/>
      <c r="O1307" s="190"/>
      <c r="P1307" s="190"/>
      <c r="Q1307" s="190"/>
      <c r="R1307" s="190"/>
      <c r="S1307" s="190"/>
      <c r="T1307" s="191"/>
      <c r="AT1307" s="186" t="s">
        <v>133</v>
      </c>
      <c r="AU1307" s="186" t="s">
        <v>82</v>
      </c>
      <c r="AV1307" s="184" t="s">
        <v>82</v>
      </c>
      <c r="AW1307" s="184" t="s">
        <v>29</v>
      </c>
      <c r="AX1307" s="184" t="s">
        <v>80</v>
      </c>
      <c r="AY1307" s="186" t="s">
        <v>124</v>
      </c>
    </row>
    <row r="1308" s="184" customFormat="true" ht="12.8" hidden="false" customHeight="false" outlineLevel="0" collapsed="false">
      <c r="B1308" s="185"/>
      <c r="D1308" s="178" t="s">
        <v>133</v>
      </c>
      <c r="F1308" s="187" t="s">
        <v>1470</v>
      </c>
      <c r="H1308" s="188" t="n">
        <v>5.276</v>
      </c>
      <c r="L1308" s="185"/>
      <c r="M1308" s="189"/>
      <c r="N1308" s="190"/>
      <c r="O1308" s="190"/>
      <c r="P1308" s="190"/>
      <c r="Q1308" s="190"/>
      <c r="R1308" s="190"/>
      <c r="S1308" s="190"/>
      <c r="T1308" s="191"/>
      <c r="AT1308" s="186" t="s">
        <v>133</v>
      </c>
      <c r="AU1308" s="186" t="s">
        <v>82</v>
      </c>
      <c r="AV1308" s="184" t="s">
        <v>82</v>
      </c>
      <c r="AW1308" s="184" t="s">
        <v>2</v>
      </c>
      <c r="AX1308" s="184" t="s">
        <v>80</v>
      </c>
      <c r="AY1308" s="186" t="s">
        <v>124</v>
      </c>
    </row>
    <row r="1309" s="22" customFormat="true" ht="21.75" hidden="false" customHeight="true" outlineLevel="0" collapsed="false">
      <c r="A1309" s="17"/>
      <c r="B1309" s="162"/>
      <c r="C1309" s="163" t="s">
        <v>1471</v>
      </c>
      <c r="D1309" s="163" t="s">
        <v>127</v>
      </c>
      <c r="E1309" s="164" t="s">
        <v>1472</v>
      </c>
      <c r="F1309" s="165" t="s">
        <v>1473</v>
      </c>
      <c r="G1309" s="166" t="s">
        <v>256</v>
      </c>
      <c r="H1309" s="167" t="n">
        <v>714.32</v>
      </c>
      <c r="I1309" s="168"/>
      <c r="J1309" s="168" t="n">
        <f aca="false">ROUND(I1309*H1309,2)</f>
        <v>0</v>
      </c>
      <c r="K1309" s="169"/>
      <c r="L1309" s="18"/>
      <c r="M1309" s="170"/>
      <c r="N1309" s="171" t="s">
        <v>37</v>
      </c>
      <c r="O1309" s="172" t="n">
        <v>0.128</v>
      </c>
      <c r="P1309" s="172" t="n">
        <f aca="false">O1309*H1309</f>
        <v>91.43296</v>
      </c>
      <c r="Q1309" s="172" t="n">
        <v>0.00058</v>
      </c>
      <c r="R1309" s="172" t="n">
        <f aca="false">Q1309*H1309</f>
        <v>0.4143056</v>
      </c>
      <c r="S1309" s="172" t="n">
        <v>0</v>
      </c>
      <c r="T1309" s="173" t="n">
        <f aca="false">S1309*H1309</f>
        <v>0</v>
      </c>
      <c r="U1309" s="17"/>
      <c r="V1309" s="17"/>
      <c r="W1309" s="17"/>
      <c r="X1309" s="17"/>
      <c r="Y1309" s="17"/>
      <c r="Z1309" s="17"/>
      <c r="AA1309" s="17"/>
      <c r="AB1309" s="17"/>
      <c r="AC1309" s="17"/>
      <c r="AD1309" s="17"/>
      <c r="AE1309" s="17"/>
      <c r="AR1309" s="174" t="s">
        <v>321</v>
      </c>
      <c r="AT1309" s="174" t="s">
        <v>127</v>
      </c>
      <c r="AU1309" s="174" t="s">
        <v>82</v>
      </c>
      <c r="AY1309" s="3" t="s">
        <v>124</v>
      </c>
      <c r="BE1309" s="175" t="n">
        <f aca="false">IF(N1309="základní",J1309,0)</f>
        <v>0</v>
      </c>
      <c r="BF1309" s="175" t="n">
        <f aca="false">IF(N1309="snížená",J1309,0)</f>
        <v>0</v>
      </c>
      <c r="BG1309" s="175" t="n">
        <f aca="false">IF(N1309="zákl. přenesená",J1309,0)</f>
        <v>0</v>
      </c>
      <c r="BH1309" s="175" t="n">
        <f aca="false">IF(N1309="sníž. přenesená",J1309,0)</f>
        <v>0</v>
      </c>
      <c r="BI1309" s="175" t="n">
        <f aca="false">IF(N1309="nulová",J1309,0)</f>
        <v>0</v>
      </c>
      <c r="BJ1309" s="3" t="s">
        <v>80</v>
      </c>
      <c r="BK1309" s="175" t="n">
        <f aca="false">ROUND(I1309*H1309,2)</f>
        <v>0</v>
      </c>
      <c r="BL1309" s="3" t="s">
        <v>321</v>
      </c>
      <c r="BM1309" s="174" t="s">
        <v>1474</v>
      </c>
    </row>
    <row r="1310" s="184" customFormat="true" ht="12.8" hidden="false" customHeight="false" outlineLevel="0" collapsed="false">
      <c r="B1310" s="185"/>
      <c r="D1310" s="178" t="s">
        <v>133</v>
      </c>
      <c r="E1310" s="186"/>
      <c r="F1310" s="187" t="s">
        <v>1475</v>
      </c>
      <c r="H1310" s="188" t="n">
        <v>7</v>
      </c>
      <c r="L1310" s="185"/>
      <c r="M1310" s="189"/>
      <c r="N1310" s="190"/>
      <c r="O1310" s="190"/>
      <c r="P1310" s="190"/>
      <c r="Q1310" s="190"/>
      <c r="R1310" s="190"/>
      <c r="S1310" s="190"/>
      <c r="T1310" s="191"/>
      <c r="AT1310" s="186" t="s">
        <v>133</v>
      </c>
      <c r="AU1310" s="186" t="s">
        <v>82</v>
      </c>
      <c r="AV1310" s="184" t="s">
        <v>82</v>
      </c>
      <c r="AW1310" s="184" t="s">
        <v>29</v>
      </c>
      <c r="AX1310" s="184" t="s">
        <v>72</v>
      </c>
      <c r="AY1310" s="186" t="s">
        <v>124</v>
      </c>
    </row>
    <row r="1311" s="184" customFormat="true" ht="12.8" hidden="false" customHeight="false" outlineLevel="0" collapsed="false">
      <c r="B1311" s="185"/>
      <c r="D1311" s="178" t="s">
        <v>133</v>
      </c>
      <c r="E1311" s="186"/>
      <c r="F1311" s="187" t="s">
        <v>1476</v>
      </c>
      <c r="H1311" s="188" t="n">
        <v>50.22</v>
      </c>
      <c r="L1311" s="185"/>
      <c r="M1311" s="189"/>
      <c r="N1311" s="190"/>
      <c r="O1311" s="190"/>
      <c r="P1311" s="190"/>
      <c r="Q1311" s="190"/>
      <c r="R1311" s="190"/>
      <c r="S1311" s="190"/>
      <c r="T1311" s="191"/>
      <c r="AT1311" s="186" t="s">
        <v>133</v>
      </c>
      <c r="AU1311" s="186" t="s">
        <v>82</v>
      </c>
      <c r="AV1311" s="184" t="s">
        <v>82</v>
      </c>
      <c r="AW1311" s="184" t="s">
        <v>29</v>
      </c>
      <c r="AX1311" s="184" t="s">
        <v>72</v>
      </c>
      <c r="AY1311" s="186" t="s">
        <v>124</v>
      </c>
    </row>
    <row r="1312" s="184" customFormat="true" ht="12.8" hidden="false" customHeight="false" outlineLevel="0" collapsed="false">
      <c r="B1312" s="185"/>
      <c r="D1312" s="178" t="s">
        <v>133</v>
      </c>
      <c r="E1312" s="186"/>
      <c r="F1312" s="187" t="s">
        <v>1477</v>
      </c>
      <c r="H1312" s="188" t="n">
        <v>657.1</v>
      </c>
      <c r="L1312" s="185"/>
      <c r="M1312" s="189"/>
      <c r="N1312" s="190"/>
      <c r="O1312" s="190"/>
      <c r="P1312" s="190"/>
      <c r="Q1312" s="190"/>
      <c r="R1312" s="190"/>
      <c r="S1312" s="190"/>
      <c r="T1312" s="191"/>
      <c r="AT1312" s="186" t="s">
        <v>133</v>
      </c>
      <c r="AU1312" s="186" t="s">
        <v>82</v>
      </c>
      <c r="AV1312" s="184" t="s">
        <v>82</v>
      </c>
      <c r="AW1312" s="184" t="s">
        <v>29</v>
      </c>
      <c r="AX1312" s="184" t="s">
        <v>72</v>
      </c>
      <c r="AY1312" s="186" t="s">
        <v>124</v>
      </c>
    </row>
    <row r="1313" s="197" customFormat="true" ht="12.8" hidden="false" customHeight="false" outlineLevel="0" collapsed="false">
      <c r="B1313" s="198"/>
      <c r="D1313" s="178" t="s">
        <v>133</v>
      </c>
      <c r="E1313" s="199"/>
      <c r="F1313" s="200" t="s">
        <v>234</v>
      </c>
      <c r="H1313" s="201" t="n">
        <v>714.32</v>
      </c>
      <c r="L1313" s="198"/>
      <c r="M1313" s="202"/>
      <c r="N1313" s="203"/>
      <c r="O1313" s="203"/>
      <c r="P1313" s="203"/>
      <c r="Q1313" s="203"/>
      <c r="R1313" s="203"/>
      <c r="S1313" s="203"/>
      <c r="T1313" s="204"/>
      <c r="AT1313" s="199" t="s">
        <v>133</v>
      </c>
      <c r="AU1313" s="199" t="s">
        <v>82</v>
      </c>
      <c r="AV1313" s="197" t="s">
        <v>131</v>
      </c>
      <c r="AW1313" s="197" t="s">
        <v>29</v>
      </c>
      <c r="AX1313" s="197" t="s">
        <v>80</v>
      </c>
      <c r="AY1313" s="199" t="s">
        <v>124</v>
      </c>
    </row>
    <row r="1314" s="22" customFormat="true" ht="21.75" hidden="false" customHeight="true" outlineLevel="0" collapsed="false">
      <c r="A1314" s="17"/>
      <c r="B1314" s="162"/>
      <c r="C1314" s="205" t="s">
        <v>1478</v>
      </c>
      <c r="D1314" s="205" t="s">
        <v>272</v>
      </c>
      <c r="E1314" s="206" t="s">
        <v>1479</v>
      </c>
      <c r="F1314" s="207" t="s">
        <v>1480</v>
      </c>
      <c r="G1314" s="208" t="s">
        <v>256</v>
      </c>
      <c r="H1314" s="209" t="n">
        <v>58.364</v>
      </c>
      <c r="I1314" s="210"/>
      <c r="J1314" s="210" t="n">
        <f aca="false">ROUND(I1314*H1314,2)</f>
        <v>0</v>
      </c>
      <c r="K1314" s="211"/>
      <c r="L1314" s="212"/>
      <c r="M1314" s="213"/>
      <c r="N1314" s="214" t="s">
        <v>37</v>
      </c>
      <c r="O1314" s="172" t="n">
        <v>0</v>
      </c>
      <c r="P1314" s="172" t="n">
        <f aca="false">O1314*H1314</f>
        <v>0</v>
      </c>
      <c r="Q1314" s="172" t="n">
        <v>0.0029</v>
      </c>
      <c r="R1314" s="172" t="n">
        <f aca="false">Q1314*H1314</f>
        <v>0.1692556</v>
      </c>
      <c r="S1314" s="172" t="n">
        <v>0</v>
      </c>
      <c r="T1314" s="173" t="n">
        <f aca="false">S1314*H1314</f>
        <v>0</v>
      </c>
      <c r="U1314" s="17"/>
      <c r="V1314" s="17"/>
      <c r="W1314" s="17"/>
      <c r="X1314" s="17"/>
      <c r="Y1314" s="17"/>
      <c r="Z1314" s="17"/>
      <c r="AA1314" s="17"/>
      <c r="AB1314" s="17"/>
      <c r="AC1314" s="17"/>
      <c r="AD1314" s="17"/>
      <c r="AE1314" s="17"/>
      <c r="AR1314" s="174" t="s">
        <v>471</v>
      </c>
      <c r="AT1314" s="174" t="s">
        <v>272</v>
      </c>
      <c r="AU1314" s="174" t="s">
        <v>82</v>
      </c>
      <c r="AY1314" s="3" t="s">
        <v>124</v>
      </c>
      <c r="BE1314" s="175" t="n">
        <f aca="false">IF(N1314="základní",J1314,0)</f>
        <v>0</v>
      </c>
      <c r="BF1314" s="175" t="n">
        <f aca="false">IF(N1314="snížená",J1314,0)</f>
        <v>0</v>
      </c>
      <c r="BG1314" s="175" t="n">
        <f aca="false">IF(N1314="zákl. přenesená",J1314,0)</f>
        <v>0</v>
      </c>
      <c r="BH1314" s="175" t="n">
        <f aca="false">IF(N1314="sníž. přenesená",J1314,0)</f>
        <v>0</v>
      </c>
      <c r="BI1314" s="175" t="n">
        <f aca="false">IF(N1314="nulová",J1314,0)</f>
        <v>0</v>
      </c>
      <c r="BJ1314" s="3" t="s">
        <v>80</v>
      </c>
      <c r="BK1314" s="175" t="n">
        <f aca="false">ROUND(I1314*H1314,2)</f>
        <v>0</v>
      </c>
      <c r="BL1314" s="3" t="s">
        <v>321</v>
      </c>
      <c r="BM1314" s="174" t="s">
        <v>1481</v>
      </c>
    </row>
    <row r="1315" s="184" customFormat="true" ht="12.8" hidden="false" customHeight="false" outlineLevel="0" collapsed="false">
      <c r="B1315" s="185"/>
      <c r="D1315" s="178" t="s">
        <v>133</v>
      </c>
      <c r="E1315" s="186"/>
      <c r="F1315" s="187" t="s">
        <v>1475</v>
      </c>
      <c r="H1315" s="188" t="n">
        <v>7</v>
      </c>
      <c r="L1315" s="185"/>
      <c r="M1315" s="189"/>
      <c r="N1315" s="190"/>
      <c r="O1315" s="190"/>
      <c r="P1315" s="190"/>
      <c r="Q1315" s="190"/>
      <c r="R1315" s="190"/>
      <c r="S1315" s="190"/>
      <c r="T1315" s="191"/>
      <c r="AT1315" s="186" t="s">
        <v>133</v>
      </c>
      <c r="AU1315" s="186" t="s">
        <v>82</v>
      </c>
      <c r="AV1315" s="184" t="s">
        <v>82</v>
      </c>
      <c r="AW1315" s="184" t="s">
        <v>29</v>
      </c>
      <c r="AX1315" s="184" t="s">
        <v>72</v>
      </c>
      <c r="AY1315" s="186" t="s">
        <v>124</v>
      </c>
    </row>
    <row r="1316" s="184" customFormat="true" ht="12.8" hidden="false" customHeight="false" outlineLevel="0" collapsed="false">
      <c r="B1316" s="185"/>
      <c r="D1316" s="178" t="s">
        <v>133</v>
      </c>
      <c r="E1316" s="186"/>
      <c r="F1316" s="187" t="s">
        <v>1476</v>
      </c>
      <c r="H1316" s="188" t="n">
        <v>50.22</v>
      </c>
      <c r="L1316" s="185"/>
      <c r="M1316" s="189"/>
      <c r="N1316" s="190"/>
      <c r="O1316" s="190"/>
      <c r="P1316" s="190"/>
      <c r="Q1316" s="190"/>
      <c r="R1316" s="190"/>
      <c r="S1316" s="190"/>
      <c r="T1316" s="191"/>
      <c r="AT1316" s="186" t="s">
        <v>133</v>
      </c>
      <c r="AU1316" s="186" t="s">
        <v>82</v>
      </c>
      <c r="AV1316" s="184" t="s">
        <v>82</v>
      </c>
      <c r="AW1316" s="184" t="s">
        <v>29</v>
      </c>
      <c r="AX1316" s="184" t="s">
        <v>72</v>
      </c>
      <c r="AY1316" s="186" t="s">
        <v>124</v>
      </c>
    </row>
    <row r="1317" s="197" customFormat="true" ht="12.8" hidden="false" customHeight="false" outlineLevel="0" collapsed="false">
      <c r="B1317" s="198"/>
      <c r="D1317" s="178" t="s">
        <v>133</v>
      </c>
      <c r="E1317" s="199"/>
      <c r="F1317" s="200" t="s">
        <v>234</v>
      </c>
      <c r="H1317" s="201" t="n">
        <v>57.22</v>
      </c>
      <c r="L1317" s="198"/>
      <c r="M1317" s="202"/>
      <c r="N1317" s="203"/>
      <c r="O1317" s="203"/>
      <c r="P1317" s="203"/>
      <c r="Q1317" s="203"/>
      <c r="R1317" s="203"/>
      <c r="S1317" s="203"/>
      <c r="T1317" s="204"/>
      <c r="AT1317" s="199" t="s">
        <v>133</v>
      </c>
      <c r="AU1317" s="199" t="s">
        <v>82</v>
      </c>
      <c r="AV1317" s="197" t="s">
        <v>131</v>
      </c>
      <c r="AW1317" s="197" t="s">
        <v>29</v>
      </c>
      <c r="AX1317" s="197" t="s">
        <v>80</v>
      </c>
      <c r="AY1317" s="199" t="s">
        <v>124</v>
      </c>
    </row>
    <row r="1318" s="184" customFormat="true" ht="12.8" hidden="false" customHeight="false" outlineLevel="0" collapsed="false">
      <c r="B1318" s="185"/>
      <c r="D1318" s="178" t="s">
        <v>133</v>
      </c>
      <c r="F1318" s="187" t="s">
        <v>1482</v>
      </c>
      <c r="H1318" s="188" t="n">
        <v>58.364</v>
      </c>
      <c r="L1318" s="185"/>
      <c r="M1318" s="189"/>
      <c r="N1318" s="190"/>
      <c r="O1318" s="190"/>
      <c r="P1318" s="190"/>
      <c r="Q1318" s="190"/>
      <c r="R1318" s="190"/>
      <c r="S1318" s="190"/>
      <c r="T1318" s="191"/>
      <c r="AT1318" s="186" t="s">
        <v>133</v>
      </c>
      <c r="AU1318" s="186" t="s">
        <v>82</v>
      </c>
      <c r="AV1318" s="184" t="s">
        <v>82</v>
      </c>
      <c r="AW1318" s="184" t="s">
        <v>2</v>
      </c>
      <c r="AX1318" s="184" t="s">
        <v>80</v>
      </c>
      <c r="AY1318" s="186" t="s">
        <v>124</v>
      </c>
    </row>
    <row r="1319" s="22" customFormat="true" ht="21.75" hidden="false" customHeight="true" outlineLevel="0" collapsed="false">
      <c r="A1319" s="17"/>
      <c r="B1319" s="162"/>
      <c r="C1319" s="205" t="s">
        <v>1483</v>
      </c>
      <c r="D1319" s="205" t="s">
        <v>272</v>
      </c>
      <c r="E1319" s="206" t="s">
        <v>1368</v>
      </c>
      <c r="F1319" s="207" t="s">
        <v>1369</v>
      </c>
      <c r="G1319" s="208" t="s">
        <v>256</v>
      </c>
      <c r="H1319" s="209" t="n">
        <v>670.242</v>
      </c>
      <c r="I1319" s="210"/>
      <c r="J1319" s="210" t="n">
        <f aca="false">ROUND(I1319*H1319,2)</f>
        <v>0</v>
      </c>
      <c r="K1319" s="211"/>
      <c r="L1319" s="212"/>
      <c r="M1319" s="213"/>
      <c r="N1319" s="214" t="s">
        <v>37</v>
      </c>
      <c r="O1319" s="172" t="n">
        <v>0</v>
      </c>
      <c r="P1319" s="172" t="n">
        <f aca="false">O1319*H1319</f>
        <v>0</v>
      </c>
      <c r="Q1319" s="172" t="n">
        <v>0.003</v>
      </c>
      <c r="R1319" s="172" t="n">
        <f aca="false">Q1319*H1319</f>
        <v>2.010726</v>
      </c>
      <c r="S1319" s="172" t="n">
        <v>0</v>
      </c>
      <c r="T1319" s="173" t="n">
        <f aca="false">S1319*H1319</f>
        <v>0</v>
      </c>
      <c r="U1319" s="17"/>
      <c r="V1319" s="17"/>
      <c r="W1319" s="17"/>
      <c r="X1319" s="17"/>
      <c r="Y1319" s="17"/>
      <c r="Z1319" s="17"/>
      <c r="AA1319" s="17"/>
      <c r="AB1319" s="17"/>
      <c r="AC1319" s="17"/>
      <c r="AD1319" s="17"/>
      <c r="AE1319" s="17"/>
      <c r="AR1319" s="174" t="s">
        <v>471</v>
      </c>
      <c r="AT1319" s="174" t="s">
        <v>272</v>
      </c>
      <c r="AU1319" s="174" t="s">
        <v>82</v>
      </c>
      <c r="AY1319" s="3" t="s">
        <v>124</v>
      </c>
      <c r="BE1319" s="175" t="n">
        <f aca="false">IF(N1319="základní",J1319,0)</f>
        <v>0</v>
      </c>
      <c r="BF1319" s="175" t="n">
        <f aca="false">IF(N1319="snížená",J1319,0)</f>
        <v>0</v>
      </c>
      <c r="BG1319" s="175" t="n">
        <f aca="false">IF(N1319="zákl. přenesená",J1319,0)</f>
        <v>0</v>
      </c>
      <c r="BH1319" s="175" t="n">
        <f aca="false">IF(N1319="sníž. přenesená",J1319,0)</f>
        <v>0</v>
      </c>
      <c r="BI1319" s="175" t="n">
        <f aca="false">IF(N1319="nulová",J1319,0)</f>
        <v>0</v>
      </c>
      <c r="BJ1319" s="3" t="s">
        <v>80</v>
      </c>
      <c r="BK1319" s="175" t="n">
        <f aca="false">ROUND(I1319*H1319,2)</f>
        <v>0</v>
      </c>
      <c r="BL1319" s="3" t="s">
        <v>321</v>
      </c>
      <c r="BM1319" s="174" t="s">
        <v>1484</v>
      </c>
    </row>
    <row r="1320" s="184" customFormat="true" ht="12.8" hidden="false" customHeight="false" outlineLevel="0" collapsed="false">
      <c r="B1320" s="185"/>
      <c r="D1320" s="178" t="s">
        <v>133</v>
      </c>
      <c r="E1320" s="186"/>
      <c r="F1320" s="187" t="s">
        <v>1477</v>
      </c>
      <c r="H1320" s="188" t="n">
        <v>657.1</v>
      </c>
      <c r="L1320" s="185"/>
      <c r="M1320" s="189"/>
      <c r="N1320" s="190"/>
      <c r="O1320" s="190"/>
      <c r="P1320" s="190"/>
      <c r="Q1320" s="190"/>
      <c r="R1320" s="190"/>
      <c r="S1320" s="190"/>
      <c r="T1320" s="191"/>
      <c r="AT1320" s="186" t="s">
        <v>133</v>
      </c>
      <c r="AU1320" s="186" t="s">
        <v>82</v>
      </c>
      <c r="AV1320" s="184" t="s">
        <v>82</v>
      </c>
      <c r="AW1320" s="184" t="s">
        <v>29</v>
      </c>
      <c r="AX1320" s="184" t="s">
        <v>80</v>
      </c>
      <c r="AY1320" s="186" t="s">
        <v>124</v>
      </c>
    </row>
    <row r="1321" s="184" customFormat="true" ht="12.8" hidden="false" customHeight="false" outlineLevel="0" collapsed="false">
      <c r="B1321" s="185"/>
      <c r="D1321" s="178" t="s">
        <v>133</v>
      </c>
      <c r="F1321" s="187" t="s">
        <v>1485</v>
      </c>
      <c r="H1321" s="188" t="n">
        <v>670.242</v>
      </c>
      <c r="L1321" s="185"/>
      <c r="M1321" s="189"/>
      <c r="N1321" s="190"/>
      <c r="O1321" s="190"/>
      <c r="P1321" s="190"/>
      <c r="Q1321" s="190"/>
      <c r="R1321" s="190"/>
      <c r="S1321" s="190"/>
      <c r="T1321" s="191"/>
      <c r="AT1321" s="186" t="s">
        <v>133</v>
      </c>
      <c r="AU1321" s="186" t="s">
        <v>82</v>
      </c>
      <c r="AV1321" s="184" t="s">
        <v>82</v>
      </c>
      <c r="AW1321" s="184" t="s">
        <v>2</v>
      </c>
      <c r="AX1321" s="184" t="s">
        <v>80</v>
      </c>
      <c r="AY1321" s="186" t="s">
        <v>124</v>
      </c>
    </row>
    <row r="1322" s="22" customFormat="true" ht="21.75" hidden="false" customHeight="true" outlineLevel="0" collapsed="false">
      <c r="A1322" s="17"/>
      <c r="B1322" s="162"/>
      <c r="C1322" s="163" t="s">
        <v>1486</v>
      </c>
      <c r="D1322" s="163" t="s">
        <v>127</v>
      </c>
      <c r="E1322" s="164" t="s">
        <v>1487</v>
      </c>
      <c r="F1322" s="165" t="s">
        <v>1488</v>
      </c>
      <c r="G1322" s="166" t="s">
        <v>256</v>
      </c>
      <c r="H1322" s="167" t="n">
        <v>348.86</v>
      </c>
      <c r="I1322" s="168"/>
      <c r="J1322" s="168" t="n">
        <f aca="false">ROUND(I1322*H1322,2)</f>
        <v>0</v>
      </c>
      <c r="K1322" s="169"/>
      <c r="L1322" s="18"/>
      <c r="M1322" s="170"/>
      <c r="N1322" s="171" t="s">
        <v>37</v>
      </c>
      <c r="O1322" s="172" t="n">
        <v>0.245</v>
      </c>
      <c r="P1322" s="172" t="n">
        <f aca="false">O1322*H1322</f>
        <v>85.4707</v>
      </c>
      <c r="Q1322" s="172" t="n">
        <v>0.00116</v>
      </c>
      <c r="R1322" s="172" t="n">
        <f aca="false">Q1322*H1322</f>
        <v>0.4046776</v>
      </c>
      <c r="S1322" s="172" t="n">
        <v>0</v>
      </c>
      <c r="T1322" s="173" t="n">
        <f aca="false">S1322*H1322</f>
        <v>0</v>
      </c>
      <c r="U1322" s="17"/>
      <c r="V1322" s="17"/>
      <c r="W1322" s="17"/>
      <c r="X1322" s="17"/>
      <c r="Y1322" s="17"/>
      <c r="Z1322" s="17"/>
      <c r="AA1322" s="17"/>
      <c r="AB1322" s="17"/>
      <c r="AC1322" s="17"/>
      <c r="AD1322" s="17"/>
      <c r="AE1322" s="17"/>
      <c r="AR1322" s="174" t="s">
        <v>321</v>
      </c>
      <c r="AT1322" s="174" t="s">
        <v>127</v>
      </c>
      <c r="AU1322" s="174" t="s">
        <v>82</v>
      </c>
      <c r="AY1322" s="3" t="s">
        <v>124</v>
      </c>
      <c r="BE1322" s="175" t="n">
        <f aca="false">IF(N1322="základní",J1322,0)</f>
        <v>0</v>
      </c>
      <c r="BF1322" s="175" t="n">
        <f aca="false">IF(N1322="snížená",J1322,0)</f>
        <v>0</v>
      </c>
      <c r="BG1322" s="175" t="n">
        <f aca="false">IF(N1322="zákl. přenesená",J1322,0)</f>
        <v>0</v>
      </c>
      <c r="BH1322" s="175" t="n">
        <f aca="false">IF(N1322="sníž. přenesená",J1322,0)</f>
        <v>0</v>
      </c>
      <c r="BI1322" s="175" t="n">
        <f aca="false">IF(N1322="nulová",J1322,0)</f>
        <v>0</v>
      </c>
      <c r="BJ1322" s="3" t="s">
        <v>80</v>
      </c>
      <c r="BK1322" s="175" t="n">
        <f aca="false">ROUND(I1322*H1322,2)</f>
        <v>0</v>
      </c>
      <c r="BL1322" s="3" t="s">
        <v>321</v>
      </c>
      <c r="BM1322" s="174" t="s">
        <v>1489</v>
      </c>
    </row>
    <row r="1323" s="184" customFormat="true" ht="12.8" hidden="false" customHeight="false" outlineLevel="0" collapsed="false">
      <c r="B1323" s="185"/>
      <c r="D1323" s="178" t="s">
        <v>133</v>
      </c>
      <c r="E1323" s="186"/>
      <c r="F1323" s="187" t="s">
        <v>190</v>
      </c>
      <c r="H1323" s="188" t="n">
        <v>25.11</v>
      </c>
      <c r="L1323" s="185"/>
      <c r="M1323" s="189"/>
      <c r="N1323" s="190"/>
      <c r="O1323" s="190"/>
      <c r="P1323" s="190"/>
      <c r="Q1323" s="190"/>
      <c r="R1323" s="190"/>
      <c r="S1323" s="190"/>
      <c r="T1323" s="191"/>
      <c r="AT1323" s="186" t="s">
        <v>133</v>
      </c>
      <c r="AU1323" s="186" t="s">
        <v>82</v>
      </c>
      <c r="AV1323" s="184" t="s">
        <v>82</v>
      </c>
      <c r="AW1323" s="184" t="s">
        <v>29</v>
      </c>
      <c r="AX1323" s="184" t="s">
        <v>72</v>
      </c>
      <c r="AY1323" s="186" t="s">
        <v>124</v>
      </c>
    </row>
    <row r="1324" s="215" customFormat="true" ht="12.8" hidden="false" customHeight="false" outlineLevel="0" collapsed="false">
      <c r="B1324" s="216"/>
      <c r="D1324" s="178" t="s">
        <v>133</v>
      </c>
      <c r="E1324" s="217"/>
      <c r="F1324" s="218" t="s">
        <v>392</v>
      </c>
      <c r="H1324" s="219" t="n">
        <v>25.11</v>
      </c>
      <c r="L1324" s="216"/>
      <c r="M1324" s="220"/>
      <c r="N1324" s="221"/>
      <c r="O1324" s="221"/>
      <c r="P1324" s="221"/>
      <c r="Q1324" s="221"/>
      <c r="R1324" s="221"/>
      <c r="S1324" s="221"/>
      <c r="T1324" s="222"/>
      <c r="AT1324" s="217" t="s">
        <v>133</v>
      </c>
      <c r="AU1324" s="217" t="s">
        <v>82</v>
      </c>
      <c r="AV1324" s="215" t="s">
        <v>142</v>
      </c>
      <c r="AW1324" s="215" t="s">
        <v>29</v>
      </c>
      <c r="AX1324" s="215" t="s">
        <v>72</v>
      </c>
      <c r="AY1324" s="217" t="s">
        <v>124</v>
      </c>
    </row>
    <row r="1325" s="184" customFormat="true" ht="12.8" hidden="false" customHeight="false" outlineLevel="0" collapsed="false">
      <c r="B1325" s="185"/>
      <c r="D1325" s="178" t="s">
        <v>133</v>
      </c>
      <c r="E1325" s="186"/>
      <c r="F1325" s="187" t="s">
        <v>192</v>
      </c>
      <c r="H1325" s="188" t="n">
        <v>328.55</v>
      </c>
      <c r="L1325" s="185"/>
      <c r="M1325" s="189"/>
      <c r="N1325" s="190"/>
      <c r="O1325" s="190"/>
      <c r="P1325" s="190"/>
      <c r="Q1325" s="190"/>
      <c r="R1325" s="190"/>
      <c r="S1325" s="190"/>
      <c r="T1325" s="191"/>
      <c r="AT1325" s="186" t="s">
        <v>133</v>
      </c>
      <c r="AU1325" s="186" t="s">
        <v>82</v>
      </c>
      <c r="AV1325" s="184" t="s">
        <v>82</v>
      </c>
      <c r="AW1325" s="184" t="s">
        <v>29</v>
      </c>
      <c r="AX1325" s="184" t="s">
        <v>72</v>
      </c>
      <c r="AY1325" s="186" t="s">
        <v>124</v>
      </c>
    </row>
    <row r="1326" s="176" customFormat="true" ht="12.8" hidden="false" customHeight="false" outlineLevel="0" collapsed="false">
      <c r="B1326" s="177"/>
      <c r="D1326" s="178" t="s">
        <v>133</v>
      </c>
      <c r="E1326" s="179"/>
      <c r="F1326" s="180" t="s">
        <v>1490</v>
      </c>
      <c r="H1326" s="179"/>
      <c r="L1326" s="177"/>
      <c r="M1326" s="181"/>
      <c r="N1326" s="182"/>
      <c r="O1326" s="182"/>
      <c r="P1326" s="182"/>
      <c r="Q1326" s="182"/>
      <c r="R1326" s="182"/>
      <c r="S1326" s="182"/>
      <c r="T1326" s="183"/>
      <c r="AT1326" s="179" t="s">
        <v>133</v>
      </c>
      <c r="AU1326" s="179" t="s">
        <v>82</v>
      </c>
      <c r="AV1326" s="176" t="s">
        <v>80</v>
      </c>
      <c r="AW1326" s="176" t="s">
        <v>29</v>
      </c>
      <c r="AX1326" s="176" t="s">
        <v>72</v>
      </c>
      <c r="AY1326" s="179" t="s">
        <v>124</v>
      </c>
    </row>
    <row r="1327" s="184" customFormat="true" ht="12.8" hidden="false" customHeight="false" outlineLevel="0" collapsed="false">
      <c r="B1327" s="185"/>
      <c r="D1327" s="178" t="s">
        <v>133</v>
      </c>
      <c r="E1327" s="186"/>
      <c r="F1327" s="187" t="s">
        <v>1491</v>
      </c>
      <c r="H1327" s="188" t="n">
        <v>-4.8</v>
      </c>
      <c r="L1327" s="185"/>
      <c r="M1327" s="189"/>
      <c r="N1327" s="190"/>
      <c r="O1327" s="190"/>
      <c r="P1327" s="190"/>
      <c r="Q1327" s="190"/>
      <c r="R1327" s="190"/>
      <c r="S1327" s="190"/>
      <c r="T1327" s="191"/>
      <c r="AT1327" s="186" t="s">
        <v>133</v>
      </c>
      <c r="AU1327" s="186" t="s">
        <v>82</v>
      </c>
      <c r="AV1327" s="184" t="s">
        <v>82</v>
      </c>
      <c r="AW1327" s="184" t="s">
        <v>29</v>
      </c>
      <c r="AX1327" s="184" t="s">
        <v>72</v>
      </c>
      <c r="AY1327" s="186" t="s">
        <v>124</v>
      </c>
    </row>
    <row r="1328" s="215" customFormat="true" ht="12.8" hidden="false" customHeight="false" outlineLevel="0" collapsed="false">
      <c r="B1328" s="216"/>
      <c r="D1328" s="178" t="s">
        <v>133</v>
      </c>
      <c r="E1328" s="217"/>
      <c r="F1328" s="218" t="s">
        <v>392</v>
      </c>
      <c r="H1328" s="219" t="n">
        <v>323.75</v>
      </c>
      <c r="L1328" s="216"/>
      <c r="M1328" s="220"/>
      <c r="N1328" s="221"/>
      <c r="O1328" s="221"/>
      <c r="P1328" s="221"/>
      <c r="Q1328" s="221"/>
      <c r="R1328" s="221"/>
      <c r="S1328" s="221"/>
      <c r="T1328" s="222"/>
      <c r="AT1328" s="217" t="s">
        <v>133</v>
      </c>
      <c r="AU1328" s="217" t="s">
        <v>82</v>
      </c>
      <c r="AV1328" s="215" t="s">
        <v>142</v>
      </c>
      <c r="AW1328" s="215" t="s">
        <v>29</v>
      </c>
      <c r="AX1328" s="215" t="s">
        <v>72</v>
      </c>
      <c r="AY1328" s="217" t="s">
        <v>124</v>
      </c>
    </row>
    <row r="1329" s="197" customFormat="true" ht="12.8" hidden="false" customHeight="false" outlineLevel="0" collapsed="false">
      <c r="B1329" s="198"/>
      <c r="D1329" s="178" t="s">
        <v>133</v>
      </c>
      <c r="E1329" s="199"/>
      <c r="F1329" s="200" t="s">
        <v>234</v>
      </c>
      <c r="H1329" s="201" t="n">
        <v>348.86</v>
      </c>
      <c r="L1329" s="198"/>
      <c r="M1329" s="202"/>
      <c r="N1329" s="203"/>
      <c r="O1329" s="203"/>
      <c r="P1329" s="203"/>
      <c r="Q1329" s="203"/>
      <c r="R1329" s="203"/>
      <c r="S1329" s="203"/>
      <c r="T1329" s="204"/>
      <c r="AT1329" s="199" t="s">
        <v>133</v>
      </c>
      <c r="AU1329" s="199" t="s">
        <v>82</v>
      </c>
      <c r="AV1329" s="197" t="s">
        <v>131</v>
      </c>
      <c r="AW1329" s="197" t="s">
        <v>29</v>
      </c>
      <c r="AX1329" s="197" t="s">
        <v>80</v>
      </c>
      <c r="AY1329" s="199" t="s">
        <v>124</v>
      </c>
    </row>
    <row r="1330" s="22" customFormat="true" ht="16.5" hidden="false" customHeight="true" outlineLevel="0" collapsed="false">
      <c r="A1330" s="17"/>
      <c r="B1330" s="162"/>
      <c r="C1330" s="205" t="s">
        <v>1492</v>
      </c>
      <c r="D1330" s="205" t="s">
        <v>272</v>
      </c>
      <c r="E1330" s="206" t="s">
        <v>1493</v>
      </c>
      <c r="F1330" s="207" t="s">
        <v>1494</v>
      </c>
      <c r="G1330" s="208" t="s">
        <v>130</v>
      </c>
      <c r="H1330" s="209" t="n">
        <v>1.281</v>
      </c>
      <c r="I1330" s="210"/>
      <c r="J1330" s="210" t="n">
        <f aca="false">ROUND(I1330*H1330,2)</f>
        <v>0</v>
      </c>
      <c r="K1330" s="211"/>
      <c r="L1330" s="212"/>
      <c r="M1330" s="213"/>
      <c r="N1330" s="214" t="s">
        <v>37</v>
      </c>
      <c r="O1330" s="172" t="n">
        <v>0</v>
      </c>
      <c r="P1330" s="172" t="n">
        <f aca="false">O1330*H1330</f>
        <v>0</v>
      </c>
      <c r="Q1330" s="172" t="n">
        <v>0.025</v>
      </c>
      <c r="R1330" s="172" t="n">
        <f aca="false">Q1330*H1330</f>
        <v>0.032025</v>
      </c>
      <c r="S1330" s="172" t="n">
        <v>0</v>
      </c>
      <c r="T1330" s="173" t="n">
        <f aca="false">S1330*H1330</f>
        <v>0</v>
      </c>
      <c r="U1330" s="17"/>
      <c r="V1330" s="17"/>
      <c r="W1330" s="17"/>
      <c r="X1330" s="17"/>
      <c r="Y1330" s="17"/>
      <c r="Z1330" s="17"/>
      <c r="AA1330" s="17"/>
      <c r="AB1330" s="17"/>
      <c r="AC1330" s="17"/>
      <c r="AD1330" s="17"/>
      <c r="AE1330" s="17"/>
      <c r="AR1330" s="174" t="s">
        <v>471</v>
      </c>
      <c r="AT1330" s="174" t="s">
        <v>272</v>
      </c>
      <c r="AU1330" s="174" t="s">
        <v>82</v>
      </c>
      <c r="AY1330" s="3" t="s">
        <v>124</v>
      </c>
      <c r="BE1330" s="175" t="n">
        <f aca="false">IF(N1330="základní",J1330,0)</f>
        <v>0</v>
      </c>
      <c r="BF1330" s="175" t="n">
        <f aca="false">IF(N1330="snížená",J1330,0)</f>
        <v>0</v>
      </c>
      <c r="BG1330" s="175" t="n">
        <f aca="false">IF(N1330="zákl. přenesená",J1330,0)</f>
        <v>0</v>
      </c>
      <c r="BH1330" s="175" t="n">
        <f aca="false">IF(N1330="sníž. přenesená",J1330,0)</f>
        <v>0</v>
      </c>
      <c r="BI1330" s="175" t="n">
        <f aca="false">IF(N1330="nulová",J1330,0)</f>
        <v>0</v>
      </c>
      <c r="BJ1330" s="3" t="s">
        <v>80</v>
      </c>
      <c r="BK1330" s="175" t="n">
        <f aca="false">ROUND(I1330*H1330,2)</f>
        <v>0</v>
      </c>
      <c r="BL1330" s="3" t="s">
        <v>321</v>
      </c>
      <c r="BM1330" s="174" t="s">
        <v>1495</v>
      </c>
    </row>
    <row r="1331" s="184" customFormat="true" ht="12.8" hidden="false" customHeight="false" outlineLevel="0" collapsed="false">
      <c r="B1331" s="185"/>
      <c r="D1331" s="178" t="s">
        <v>133</v>
      </c>
      <c r="E1331" s="186"/>
      <c r="F1331" s="187" t="s">
        <v>1496</v>
      </c>
      <c r="H1331" s="188" t="n">
        <v>1.256</v>
      </c>
      <c r="L1331" s="185"/>
      <c r="M1331" s="189"/>
      <c r="N1331" s="190"/>
      <c r="O1331" s="190"/>
      <c r="P1331" s="190"/>
      <c r="Q1331" s="190"/>
      <c r="R1331" s="190"/>
      <c r="S1331" s="190"/>
      <c r="T1331" s="191"/>
      <c r="AT1331" s="186" t="s">
        <v>133</v>
      </c>
      <c r="AU1331" s="186" t="s">
        <v>82</v>
      </c>
      <c r="AV1331" s="184" t="s">
        <v>82</v>
      </c>
      <c r="AW1331" s="184" t="s">
        <v>29</v>
      </c>
      <c r="AX1331" s="184" t="s">
        <v>80</v>
      </c>
      <c r="AY1331" s="186" t="s">
        <v>124</v>
      </c>
    </row>
    <row r="1332" s="184" customFormat="true" ht="12.8" hidden="false" customHeight="false" outlineLevel="0" collapsed="false">
      <c r="B1332" s="185"/>
      <c r="D1332" s="178" t="s">
        <v>133</v>
      </c>
      <c r="F1332" s="187" t="s">
        <v>1497</v>
      </c>
      <c r="H1332" s="188" t="n">
        <v>1.281</v>
      </c>
      <c r="L1332" s="185"/>
      <c r="M1332" s="189"/>
      <c r="N1332" s="190"/>
      <c r="O1332" s="190"/>
      <c r="P1332" s="190"/>
      <c r="Q1332" s="190"/>
      <c r="R1332" s="190"/>
      <c r="S1332" s="190"/>
      <c r="T1332" s="191"/>
      <c r="AT1332" s="186" t="s">
        <v>133</v>
      </c>
      <c r="AU1332" s="186" t="s">
        <v>82</v>
      </c>
      <c r="AV1332" s="184" t="s">
        <v>82</v>
      </c>
      <c r="AW1332" s="184" t="s">
        <v>2</v>
      </c>
      <c r="AX1332" s="184" t="s">
        <v>80</v>
      </c>
      <c r="AY1332" s="186" t="s">
        <v>124</v>
      </c>
    </row>
    <row r="1333" s="22" customFormat="true" ht="16.5" hidden="false" customHeight="true" outlineLevel="0" collapsed="false">
      <c r="A1333" s="17"/>
      <c r="B1333" s="162"/>
      <c r="C1333" s="205" t="s">
        <v>1498</v>
      </c>
      <c r="D1333" s="205" t="s">
        <v>272</v>
      </c>
      <c r="E1333" s="206" t="s">
        <v>1499</v>
      </c>
      <c r="F1333" s="207" t="s">
        <v>1500</v>
      </c>
      <c r="G1333" s="208" t="s">
        <v>130</v>
      </c>
      <c r="H1333" s="209" t="n">
        <v>28.069</v>
      </c>
      <c r="I1333" s="210"/>
      <c r="J1333" s="210" t="n">
        <f aca="false">ROUND(I1333*H1333,2)</f>
        <v>0</v>
      </c>
      <c r="K1333" s="211"/>
      <c r="L1333" s="212"/>
      <c r="M1333" s="213"/>
      <c r="N1333" s="214" t="s">
        <v>37</v>
      </c>
      <c r="O1333" s="172" t="n">
        <v>0</v>
      </c>
      <c r="P1333" s="172" t="n">
        <f aca="false">O1333*H1333</f>
        <v>0</v>
      </c>
      <c r="Q1333" s="172" t="n">
        <v>0.02</v>
      </c>
      <c r="R1333" s="172" t="n">
        <f aca="false">Q1333*H1333</f>
        <v>0.56138</v>
      </c>
      <c r="S1333" s="172" t="n">
        <v>0</v>
      </c>
      <c r="T1333" s="173" t="n">
        <f aca="false">S1333*H1333</f>
        <v>0</v>
      </c>
      <c r="U1333" s="17"/>
      <c r="V1333" s="17"/>
      <c r="W1333" s="17"/>
      <c r="X1333" s="17"/>
      <c r="Y1333" s="17"/>
      <c r="Z1333" s="17"/>
      <c r="AA1333" s="17"/>
      <c r="AB1333" s="17"/>
      <c r="AC1333" s="17"/>
      <c r="AD1333" s="17"/>
      <c r="AE1333" s="17"/>
      <c r="AR1333" s="174" t="s">
        <v>471</v>
      </c>
      <c r="AT1333" s="174" t="s">
        <v>272</v>
      </c>
      <c r="AU1333" s="174" t="s">
        <v>82</v>
      </c>
      <c r="AY1333" s="3" t="s">
        <v>124</v>
      </c>
      <c r="BE1333" s="175" t="n">
        <f aca="false">IF(N1333="základní",J1333,0)</f>
        <v>0</v>
      </c>
      <c r="BF1333" s="175" t="n">
        <f aca="false">IF(N1333="snížená",J1333,0)</f>
        <v>0</v>
      </c>
      <c r="BG1333" s="175" t="n">
        <f aca="false">IF(N1333="zákl. přenesená",J1333,0)</f>
        <v>0</v>
      </c>
      <c r="BH1333" s="175" t="n">
        <f aca="false">IF(N1333="sníž. přenesená",J1333,0)</f>
        <v>0</v>
      </c>
      <c r="BI1333" s="175" t="n">
        <f aca="false">IF(N1333="nulová",J1333,0)</f>
        <v>0</v>
      </c>
      <c r="BJ1333" s="3" t="s">
        <v>80</v>
      </c>
      <c r="BK1333" s="175" t="n">
        <f aca="false">ROUND(I1333*H1333,2)</f>
        <v>0</v>
      </c>
      <c r="BL1333" s="3" t="s">
        <v>321</v>
      </c>
      <c r="BM1333" s="174" t="s">
        <v>1501</v>
      </c>
    </row>
    <row r="1334" s="184" customFormat="true" ht="12.8" hidden="false" customHeight="false" outlineLevel="0" collapsed="false">
      <c r="B1334" s="185"/>
      <c r="D1334" s="178" t="s">
        <v>133</v>
      </c>
      <c r="E1334" s="186"/>
      <c r="F1334" s="187" t="s">
        <v>192</v>
      </c>
      <c r="H1334" s="188" t="n">
        <v>328.55</v>
      </c>
      <c r="L1334" s="185"/>
      <c r="M1334" s="189"/>
      <c r="N1334" s="190"/>
      <c r="O1334" s="190"/>
      <c r="P1334" s="190"/>
      <c r="Q1334" s="190"/>
      <c r="R1334" s="190"/>
      <c r="S1334" s="190"/>
      <c r="T1334" s="191"/>
      <c r="AT1334" s="186" t="s">
        <v>133</v>
      </c>
      <c r="AU1334" s="186" t="s">
        <v>82</v>
      </c>
      <c r="AV1334" s="184" t="s">
        <v>82</v>
      </c>
      <c r="AW1334" s="184" t="s">
        <v>29</v>
      </c>
      <c r="AX1334" s="184" t="s">
        <v>72</v>
      </c>
      <c r="AY1334" s="186" t="s">
        <v>124</v>
      </c>
    </row>
    <row r="1335" s="176" customFormat="true" ht="12.8" hidden="false" customHeight="false" outlineLevel="0" collapsed="false">
      <c r="B1335" s="177"/>
      <c r="D1335" s="178" t="s">
        <v>133</v>
      </c>
      <c r="E1335" s="179"/>
      <c r="F1335" s="180" t="s">
        <v>1490</v>
      </c>
      <c r="H1335" s="179"/>
      <c r="L1335" s="177"/>
      <c r="M1335" s="181"/>
      <c r="N1335" s="182"/>
      <c r="O1335" s="182"/>
      <c r="P1335" s="182"/>
      <c r="Q1335" s="182"/>
      <c r="R1335" s="182"/>
      <c r="S1335" s="182"/>
      <c r="T1335" s="183"/>
      <c r="AT1335" s="179" t="s">
        <v>133</v>
      </c>
      <c r="AU1335" s="179" t="s">
        <v>82</v>
      </c>
      <c r="AV1335" s="176" t="s">
        <v>80</v>
      </c>
      <c r="AW1335" s="176" t="s">
        <v>29</v>
      </c>
      <c r="AX1335" s="176" t="s">
        <v>72</v>
      </c>
      <c r="AY1335" s="179" t="s">
        <v>124</v>
      </c>
    </row>
    <row r="1336" s="184" customFormat="true" ht="12.8" hidden="false" customHeight="false" outlineLevel="0" collapsed="false">
      <c r="B1336" s="185"/>
      <c r="D1336" s="178" t="s">
        <v>133</v>
      </c>
      <c r="E1336" s="186"/>
      <c r="F1336" s="187" t="s">
        <v>1491</v>
      </c>
      <c r="H1336" s="188" t="n">
        <v>-4.8</v>
      </c>
      <c r="L1336" s="185"/>
      <c r="M1336" s="189"/>
      <c r="N1336" s="190"/>
      <c r="O1336" s="190"/>
      <c r="P1336" s="190"/>
      <c r="Q1336" s="190"/>
      <c r="R1336" s="190"/>
      <c r="S1336" s="190"/>
      <c r="T1336" s="191"/>
      <c r="AT1336" s="186" t="s">
        <v>133</v>
      </c>
      <c r="AU1336" s="186" t="s">
        <v>82</v>
      </c>
      <c r="AV1336" s="184" t="s">
        <v>82</v>
      </c>
      <c r="AW1336" s="184" t="s">
        <v>29</v>
      </c>
      <c r="AX1336" s="184" t="s">
        <v>72</v>
      </c>
      <c r="AY1336" s="186" t="s">
        <v>124</v>
      </c>
    </row>
    <row r="1337" s="215" customFormat="true" ht="12.8" hidden="false" customHeight="false" outlineLevel="0" collapsed="false">
      <c r="B1337" s="216"/>
      <c r="D1337" s="178" t="s">
        <v>133</v>
      </c>
      <c r="E1337" s="217"/>
      <c r="F1337" s="218" t="s">
        <v>392</v>
      </c>
      <c r="H1337" s="219" t="n">
        <v>323.75</v>
      </c>
      <c r="L1337" s="216"/>
      <c r="M1337" s="220"/>
      <c r="N1337" s="221"/>
      <c r="O1337" s="221"/>
      <c r="P1337" s="221"/>
      <c r="Q1337" s="221"/>
      <c r="R1337" s="221"/>
      <c r="S1337" s="221"/>
      <c r="T1337" s="222"/>
      <c r="AT1337" s="217" t="s">
        <v>133</v>
      </c>
      <c r="AU1337" s="217" t="s">
        <v>82</v>
      </c>
      <c r="AV1337" s="215" t="s">
        <v>142</v>
      </c>
      <c r="AW1337" s="215" t="s">
        <v>29</v>
      </c>
      <c r="AX1337" s="215" t="s">
        <v>72</v>
      </c>
      <c r="AY1337" s="217" t="s">
        <v>124</v>
      </c>
    </row>
    <row r="1338" s="184" customFormat="true" ht="12.8" hidden="false" customHeight="false" outlineLevel="0" collapsed="false">
      <c r="B1338" s="185"/>
      <c r="D1338" s="178" t="s">
        <v>133</v>
      </c>
      <c r="E1338" s="186"/>
      <c r="F1338" s="187" t="s">
        <v>1502</v>
      </c>
      <c r="H1338" s="188" t="n">
        <v>27.519</v>
      </c>
      <c r="L1338" s="185"/>
      <c r="M1338" s="189"/>
      <c r="N1338" s="190"/>
      <c r="O1338" s="190"/>
      <c r="P1338" s="190"/>
      <c r="Q1338" s="190"/>
      <c r="R1338" s="190"/>
      <c r="S1338" s="190"/>
      <c r="T1338" s="191"/>
      <c r="AT1338" s="186" t="s">
        <v>133</v>
      </c>
      <c r="AU1338" s="186" t="s">
        <v>82</v>
      </c>
      <c r="AV1338" s="184" t="s">
        <v>82</v>
      </c>
      <c r="AW1338" s="184" t="s">
        <v>29</v>
      </c>
      <c r="AX1338" s="184" t="s">
        <v>80</v>
      </c>
      <c r="AY1338" s="186" t="s">
        <v>124</v>
      </c>
    </row>
    <row r="1339" s="184" customFormat="true" ht="12.8" hidden="false" customHeight="false" outlineLevel="0" collapsed="false">
      <c r="B1339" s="185"/>
      <c r="D1339" s="178" t="s">
        <v>133</v>
      </c>
      <c r="F1339" s="187" t="s">
        <v>1503</v>
      </c>
      <c r="H1339" s="188" t="n">
        <v>28.069</v>
      </c>
      <c r="L1339" s="185"/>
      <c r="M1339" s="189"/>
      <c r="N1339" s="190"/>
      <c r="O1339" s="190"/>
      <c r="P1339" s="190"/>
      <c r="Q1339" s="190"/>
      <c r="R1339" s="190"/>
      <c r="S1339" s="190"/>
      <c r="T1339" s="191"/>
      <c r="AT1339" s="186" t="s">
        <v>133</v>
      </c>
      <c r="AU1339" s="186" t="s">
        <v>82</v>
      </c>
      <c r="AV1339" s="184" t="s">
        <v>82</v>
      </c>
      <c r="AW1339" s="184" t="s">
        <v>2</v>
      </c>
      <c r="AX1339" s="184" t="s">
        <v>80</v>
      </c>
      <c r="AY1339" s="186" t="s">
        <v>124</v>
      </c>
    </row>
    <row r="1340" s="22" customFormat="true" ht="21.75" hidden="false" customHeight="true" outlineLevel="0" collapsed="false">
      <c r="A1340" s="17"/>
      <c r="B1340" s="162"/>
      <c r="C1340" s="163" t="s">
        <v>1504</v>
      </c>
      <c r="D1340" s="163" t="s">
        <v>127</v>
      </c>
      <c r="E1340" s="164" t="s">
        <v>1505</v>
      </c>
      <c r="F1340" s="165" t="s">
        <v>1506</v>
      </c>
      <c r="G1340" s="166" t="s">
        <v>1238</v>
      </c>
      <c r="H1340" s="167" t="n">
        <v>10111.207</v>
      </c>
      <c r="I1340" s="168"/>
      <c r="J1340" s="168" t="n">
        <f aca="false">ROUND(I1340*H1340,2)</f>
        <v>0</v>
      </c>
      <c r="K1340" s="169"/>
      <c r="L1340" s="18"/>
      <c r="M1340" s="170"/>
      <c r="N1340" s="171" t="s">
        <v>37</v>
      </c>
      <c r="O1340" s="172" t="n">
        <v>0</v>
      </c>
      <c r="P1340" s="172" t="n">
        <f aca="false">O1340*H1340</f>
        <v>0</v>
      </c>
      <c r="Q1340" s="172" t="n">
        <v>0</v>
      </c>
      <c r="R1340" s="172" t="n">
        <f aca="false">Q1340*H1340</f>
        <v>0</v>
      </c>
      <c r="S1340" s="172" t="n">
        <v>0</v>
      </c>
      <c r="T1340" s="173" t="n">
        <f aca="false">S1340*H1340</f>
        <v>0</v>
      </c>
      <c r="U1340" s="17"/>
      <c r="V1340" s="17"/>
      <c r="W1340" s="17"/>
      <c r="X1340" s="17"/>
      <c r="Y1340" s="17"/>
      <c r="Z1340" s="17"/>
      <c r="AA1340" s="17"/>
      <c r="AB1340" s="17"/>
      <c r="AC1340" s="17"/>
      <c r="AD1340" s="17"/>
      <c r="AE1340" s="17"/>
      <c r="AR1340" s="174" t="s">
        <v>321</v>
      </c>
      <c r="AT1340" s="174" t="s">
        <v>127</v>
      </c>
      <c r="AU1340" s="174" t="s">
        <v>82</v>
      </c>
      <c r="AY1340" s="3" t="s">
        <v>124</v>
      </c>
      <c r="BE1340" s="175" t="n">
        <f aca="false">IF(N1340="základní",J1340,0)</f>
        <v>0</v>
      </c>
      <c r="BF1340" s="175" t="n">
        <f aca="false">IF(N1340="snížená",J1340,0)</f>
        <v>0</v>
      </c>
      <c r="BG1340" s="175" t="n">
        <f aca="false">IF(N1340="zákl. přenesená",J1340,0)</f>
        <v>0</v>
      </c>
      <c r="BH1340" s="175" t="n">
        <f aca="false">IF(N1340="sníž. přenesená",J1340,0)</f>
        <v>0</v>
      </c>
      <c r="BI1340" s="175" t="n">
        <f aca="false">IF(N1340="nulová",J1340,0)</f>
        <v>0</v>
      </c>
      <c r="BJ1340" s="3" t="s">
        <v>80</v>
      </c>
      <c r="BK1340" s="175" t="n">
        <f aca="false">ROUND(I1340*H1340,2)</f>
        <v>0</v>
      </c>
      <c r="BL1340" s="3" t="s">
        <v>321</v>
      </c>
      <c r="BM1340" s="174" t="s">
        <v>1507</v>
      </c>
    </row>
    <row r="1341" s="149" customFormat="true" ht="22.8" hidden="false" customHeight="true" outlineLevel="0" collapsed="false">
      <c r="B1341" s="150"/>
      <c r="D1341" s="151" t="s">
        <v>71</v>
      </c>
      <c r="E1341" s="160" t="s">
        <v>1508</v>
      </c>
      <c r="F1341" s="160" t="s">
        <v>1509</v>
      </c>
      <c r="J1341" s="161" t="n">
        <f aca="false">BK1341</f>
        <v>0</v>
      </c>
      <c r="L1341" s="150"/>
      <c r="M1341" s="154"/>
      <c r="N1341" s="155"/>
      <c r="O1341" s="155"/>
      <c r="P1341" s="156" t="n">
        <f aca="false">SUM(P1342:P1350)</f>
        <v>20.228538</v>
      </c>
      <c r="Q1341" s="155"/>
      <c r="R1341" s="156" t="n">
        <f aca="false">SUM(R1342:R1350)</f>
        <v>0.94626114</v>
      </c>
      <c r="S1341" s="155"/>
      <c r="T1341" s="157" t="n">
        <f aca="false">SUM(T1342:T1350)</f>
        <v>0</v>
      </c>
      <c r="AR1341" s="151" t="s">
        <v>82</v>
      </c>
      <c r="AT1341" s="158" t="s">
        <v>71</v>
      </c>
      <c r="AU1341" s="158" t="s">
        <v>80</v>
      </c>
      <c r="AY1341" s="151" t="s">
        <v>124</v>
      </c>
      <c r="BK1341" s="159" t="n">
        <f aca="false">SUM(BK1342:BK1350)</f>
        <v>0</v>
      </c>
    </row>
    <row r="1342" s="22" customFormat="true" ht="21.75" hidden="false" customHeight="true" outlineLevel="0" collapsed="false">
      <c r="A1342" s="17"/>
      <c r="B1342" s="162"/>
      <c r="C1342" s="163" t="s">
        <v>1510</v>
      </c>
      <c r="D1342" s="163" t="s">
        <v>127</v>
      </c>
      <c r="E1342" s="164" t="s">
        <v>1511</v>
      </c>
      <c r="F1342" s="165" t="s">
        <v>1512</v>
      </c>
      <c r="G1342" s="166" t="s">
        <v>256</v>
      </c>
      <c r="H1342" s="167" t="n">
        <v>64.467</v>
      </c>
      <c r="I1342" s="168"/>
      <c r="J1342" s="168" t="n">
        <f aca="false">ROUND(I1342*H1342,2)</f>
        <v>0</v>
      </c>
      <c r="K1342" s="169"/>
      <c r="L1342" s="18"/>
      <c r="M1342" s="170"/>
      <c r="N1342" s="171" t="s">
        <v>37</v>
      </c>
      <c r="O1342" s="172" t="n">
        <v>0.298</v>
      </c>
      <c r="P1342" s="172" t="n">
        <f aca="false">O1342*H1342</f>
        <v>19.211166</v>
      </c>
      <c r="Q1342" s="172" t="n">
        <v>0.01394</v>
      </c>
      <c r="R1342" s="172" t="n">
        <f aca="false">Q1342*H1342</f>
        <v>0.89866998</v>
      </c>
      <c r="S1342" s="172" t="n">
        <v>0</v>
      </c>
      <c r="T1342" s="173" t="n">
        <f aca="false">S1342*H1342</f>
        <v>0</v>
      </c>
      <c r="U1342" s="17"/>
      <c r="V1342" s="17"/>
      <c r="W1342" s="17"/>
      <c r="X1342" s="17"/>
      <c r="Y1342" s="17"/>
      <c r="Z1342" s="17"/>
      <c r="AA1342" s="17"/>
      <c r="AB1342" s="17"/>
      <c r="AC1342" s="17"/>
      <c r="AD1342" s="17"/>
      <c r="AE1342" s="17"/>
      <c r="AR1342" s="174" t="s">
        <v>321</v>
      </c>
      <c r="AT1342" s="174" t="s">
        <v>127</v>
      </c>
      <c r="AU1342" s="174" t="s">
        <v>82</v>
      </c>
      <c r="AY1342" s="3" t="s">
        <v>124</v>
      </c>
      <c r="BE1342" s="175" t="n">
        <f aca="false">IF(N1342="základní",J1342,0)</f>
        <v>0</v>
      </c>
      <c r="BF1342" s="175" t="n">
        <f aca="false">IF(N1342="snížená",J1342,0)</f>
        <v>0</v>
      </c>
      <c r="BG1342" s="175" t="n">
        <f aca="false">IF(N1342="zákl. přenesená",J1342,0)</f>
        <v>0</v>
      </c>
      <c r="BH1342" s="175" t="n">
        <f aca="false">IF(N1342="sníž. přenesená",J1342,0)</f>
        <v>0</v>
      </c>
      <c r="BI1342" s="175" t="n">
        <f aca="false">IF(N1342="nulová",J1342,0)</f>
        <v>0</v>
      </c>
      <c r="BJ1342" s="3" t="s">
        <v>80</v>
      </c>
      <c r="BK1342" s="175" t="n">
        <f aca="false">ROUND(I1342*H1342,2)</f>
        <v>0</v>
      </c>
      <c r="BL1342" s="3" t="s">
        <v>321</v>
      </c>
      <c r="BM1342" s="174" t="s">
        <v>1513</v>
      </c>
    </row>
    <row r="1343" s="176" customFormat="true" ht="12.8" hidden="false" customHeight="false" outlineLevel="0" collapsed="false">
      <c r="B1343" s="177"/>
      <c r="D1343" s="178" t="s">
        <v>133</v>
      </c>
      <c r="E1343" s="179"/>
      <c r="F1343" s="180" t="s">
        <v>1415</v>
      </c>
      <c r="H1343" s="179"/>
      <c r="L1343" s="177"/>
      <c r="M1343" s="181"/>
      <c r="N1343" s="182"/>
      <c r="O1343" s="182"/>
      <c r="P1343" s="182"/>
      <c r="Q1343" s="182"/>
      <c r="R1343" s="182"/>
      <c r="S1343" s="182"/>
      <c r="T1343" s="183"/>
      <c r="AT1343" s="179" t="s">
        <v>133</v>
      </c>
      <c r="AU1343" s="179" t="s">
        <v>82</v>
      </c>
      <c r="AV1343" s="176" t="s">
        <v>80</v>
      </c>
      <c r="AW1343" s="176" t="s">
        <v>29</v>
      </c>
      <c r="AX1343" s="176" t="s">
        <v>72</v>
      </c>
      <c r="AY1343" s="179" t="s">
        <v>124</v>
      </c>
    </row>
    <row r="1344" s="184" customFormat="true" ht="12.8" hidden="false" customHeight="false" outlineLevel="0" collapsed="false">
      <c r="B1344" s="185"/>
      <c r="D1344" s="178" t="s">
        <v>133</v>
      </c>
      <c r="E1344" s="186"/>
      <c r="F1344" s="187" t="s">
        <v>1514</v>
      </c>
      <c r="H1344" s="188" t="n">
        <v>50.544</v>
      </c>
      <c r="L1344" s="185"/>
      <c r="M1344" s="189"/>
      <c r="N1344" s="190"/>
      <c r="O1344" s="190"/>
      <c r="P1344" s="190"/>
      <c r="Q1344" s="190"/>
      <c r="R1344" s="190"/>
      <c r="S1344" s="190"/>
      <c r="T1344" s="191"/>
      <c r="AT1344" s="186" t="s">
        <v>133</v>
      </c>
      <c r="AU1344" s="186" t="s">
        <v>82</v>
      </c>
      <c r="AV1344" s="184" t="s">
        <v>82</v>
      </c>
      <c r="AW1344" s="184" t="s">
        <v>29</v>
      </c>
      <c r="AX1344" s="184" t="s">
        <v>72</v>
      </c>
      <c r="AY1344" s="186" t="s">
        <v>124</v>
      </c>
    </row>
    <row r="1345" s="184" customFormat="true" ht="12.8" hidden="false" customHeight="false" outlineLevel="0" collapsed="false">
      <c r="B1345" s="185"/>
      <c r="D1345" s="178" t="s">
        <v>133</v>
      </c>
      <c r="E1345" s="186"/>
      <c r="F1345" s="187" t="s">
        <v>1515</v>
      </c>
      <c r="H1345" s="188" t="n">
        <v>13.923</v>
      </c>
      <c r="L1345" s="185"/>
      <c r="M1345" s="189"/>
      <c r="N1345" s="190"/>
      <c r="O1345" s="190"/>
      <c r="P1345" s="190"/>
      <c r="Q1345" s="190"/>
      <c r="R1345" s="190"/>
      <c r="S1345" s="190"/>
      <c r="T1345" s="191"/>
      <c r="AT1345" s="186" t="s">
        <v>133</v>
      </c>
      <c r="AU1345" s="186" t="s">
        <v>82</v>
      </c>
      <c r="AV1345" s="184" t="s">
        <v>82</v>
      </c>
      <c r="AW1345" s="184" t="s">
        <v>29</v>
      </c>
      <c r="AX1345" s="184" t="s">
        <v>72</v>
      </c>
      <c r="AY1345" s="186" t="s">
        <v>124</v>
      </c>
    </row>
    <row r="1346" s="197" customFormat="true" ht="12.8" hidden="false" customHeight="false" outlineLevel="0" collapsed="false">
      <c r="B1346" s="198"/>
      <c r="D1346" s="178" t="s">
        <v>133</v>
      </c>
      <c r="E1346" s="199"/>
      <c r="F1346" s="200" t="s">
        <v>234</v>
      </c>
      <c r="H1346" s="201" t="n">
        <v>64.467</v>
      </c>
      <c r="L1346" s="198"/>
      <c r="M1346" s="202"/>
      <c r="N1346" s="203"/>
      <c r="O1346" s="203"/>
      <c r="P1346" s="203"/>
      <c r="Q1346" s="203"/>
      <c r="R1346" s="203"/>
      <c r="S1346" s="203"/>
      <c r="T1346" s="204"/>
      <c r="AT1346" s="199" t="s">
        <v>133</v>
      </c>
      <c r="AU1346" s="199" t="s">
        <v>82</v>
      </c>
      <c r="AV1346" s="197" t="s">
        <v>131</v>
      </c>
      <c r="AW1346" s="197" t="s">
        <v>29</v>
      </c>
      <c r="AX1346" s="197" t="s">
        <v>80</v>
      </c>
      <c r="AY1346" s="199" t="s">
        <v>124</v>
      </c>
    </row>
    <row r="1347" s="22" customFormat="true" ht="16.5" hidden="false" customHeight="true" outlineLevel="0" collapsed="false">
      <c r="A1347" s="17"/>
      <c r="B1347" s="162"/>
      <c r="C1347" s="163" t="s">
        <v>1516</v>
      </c>
      <c r="D1347" s="163" t="s">
        <v>127</v>
      </c>
      <c r="E1347" s="164" t="s">
        <v>1517</v>
      </c>
      <c r="F1347" s="165" t="s">
        <v>1518</v>
      </c>
      <c r="G1347" s="166" t="s">
        <v>256</v>
      </c>
      <c r="H1347" s="167" t="n">
        <v>3.414</v>
      </c>
      <c r="I1347" s="168"/>
      <c r="J1347" s="168" t="n">
        <f aca="false">ROUND(I1347*H1347,2)</f>
        <v>0</v>
      </c>
      <c r="K1347" s="169"/>
      <c r="L1347" s="18"/>
      <c r="M1347" s="170"/>
      <c r="N1347" s="171" t="s">
        <v>37</v>
      </c>
      <c r="O1347" s="172" t="n">
        <v>0.298</v>
      </c>
      <c r="P1347" s="172" t="n">
        <f aca="false">O1347*H1347</f>
        <v>1.017372</v>
      </c>
      <c r="Q1347" s="172" t="n">
        <v>0.01394</v>
      </c>
      <c r="R1347" s="172" t="n">
        <f aca="false">Q1347*H1347</f>
        <v>0.04759116</v>
      </c>
      <c r="S1347" s="172" t="n">
        <v>0</v>
      </c>
      <c r="T1347" s="173" t="n">
        <f aca="false">S1347*H1347</f>
        <v>0</v>
      </c>
      <c r="U1347" s="17"/>
      <c r="V1347" s="17"/>
      <c r="W1347" s="17"/>
      <c r="X1347" s="17"/>
      <c r="Y1347" s="17"/>
      <c r="Z1347" s="17"/>
      <c r="AA1347" s="17"/>
      <c r="AB1347" s="17"/>
      <c r="AC1347" s="17"/>
      <c r="AD1347" s="17"/>
      <c r="AE1347" s="17"/>
      <c r="AR1347" s="174" t="s">
        <v>321</v>
      </c>
      <c r="AT1347" s="174" t="s">
        <v>127</v>
      </c>
      <c r="AU1347" s="174" t="s">
        <v>82</v>
      </c>
      <c r="AY1347" s="3" t="s">
        <v>124</v>
      </c>
      <c r="BE1347" s="175" t="n">
        <f aca="false">IF(N1347="základní",J1347,0)</f>
        <v>0</v>
      </c>
      <c r="BF1347" s="175" t="n">
        <f aca="false">IF(N1347="snížená",J1347,0)</f>
        <v>0</v>
      </c>
      <c r="BG1347" s="175" t="n">
        <f aca="false">IF(N1347="zákl. přenesená",J1347,0)</f>
        <v>0</v>
      </c>
      <c r="BH1347" s="175" t="n">
        <f aca="false">IF(N1347="sníž. přenesená",J1347,0)</f>
        <v>0</v>
      </c>
      <c r="BI1347" s="175" t="n">
        <f aca="false">IF(N1347="nulová",J1347,0)</f>
        <v>0</v>
      </c>
      <c r="BJ1347" s="3" t="s">
        <v>80</v>
      </c>
      <c r="BK1347" s="175" t="n">
        <f aca="false">ROUND(I1347*H1347,2)</f>
        <v>0</v>
      </c>
      <c r="BL1347" s="3" t="s">
        <v>321</v>
      </c>
      <c r="BM1347" s="174" t="s">
        <v>1519</v>
      </c>
    </row>
    <row r="1348" s="176" customFormat="true" ht="12.8" hidden="false" customHeight="false" outlineLevel="0" collapsed="false">
      <c r="B1348" s="177"/>
      <c r="D1348" s="178" t="s">
        <v>133</v>
      </c>
      <c r="E1348" s="179"/>
      <c r="F1348" s="180" t="s">
        <v>1520</v>
      </c>
      <c r="H1348" s="179"/>
      <c r="L1348" s="177"/>
      <c r="M1348" s="181"/>
      <c r="N1348" s="182"/>
      <c r="O1348" s="182"/>
      <c r="P1348" s="182"/>
      <c r="Q1348" s="182"/>
      <c r="R1348" s="182"/>
      <c r="S1348" s="182"/>
      <c r="T1348" s="183"/>
      <c r="AT1348" s="179" t="s">
        <v>133</v>
      </c>
      <c r="AU1348" s="179" t="s">
        <v>82</v>
      </c>
      <c r="AV1348" s="176" t="s">
        <v>80</v>
      </c>
      <c r="AW1348" s="176" t="s">
        <v>29</v>
      </c>
      <c r="AX1348" s="176" t="s">
        <v>72</v>
      </c>
      <c r="AY1348" s="179" t="s">
        <v>124</v>
      </c>
    </row>
    <row r="1349" s="184" customFormat="true" ht="12.8" hidden="false" customHeight="false" outlineLevel="0" collapsed="false">
      <c r="B1349" s="185"/>
      <c r="D1349" s="178" t="s">
        <v>133</v>
      </c>
      <c r="E1349" s="186"/>
      <c r="F1349" s="187" t="s">
        <v>1521</v>
      </c>
      <c r="H1349" s="188" t="n">
        <v>3.414</v>
      </c>
      <c r="L1349" s="185"/>
      <c r="M1349" s="189"/>
      <c r="N1349" s="190"/>
      <c r="O1349" s="190"/>
      <c r="P1349" s="190"/>
      <c r="Q1349" s="190"/>
      <c r="R1349" s="190"/>
      <c r="S1349" s="190"/>
      <c r="T1349" s="191"/>
      <c r="AT1349" s="186" t="s">
        <v>133</v>
      </c>
      <c r="AU1349" s="186" t="s">
        <v>82</v>
      </c>
      <c r="AV1349" s="184" t="s">
        <v>82</v>
      </c>
      <c r="AW1349" s="184" t="s">
        <v>29</v>
      </c>
      <c r="AX1349" s="184" t="s">
        <v>80</v>
      </c>
      <c r="AY1349" s="186" t="s">
        <v>124</v>
      </c>
    </row>
    <row r="1350" s="22" customFormat="true" ht="21.75" hidden="false" customHeight="true" outlineLevel="0" collapsed="false">
      <c r="A1350" s="17"/>
      <c r="B1350" s="162"/>
      <c r="C1350" s="163" t="s">
        <v>1522</v>
      </c>
      <c r="D1350" s="163" t="s">
        <v>127</v>
      </c>
      <c r="E1350" s="164" t="s">
        <v>1523</v>
      </c>
      <c r="F1350" s="165" t="s">
        <v>1524</v>
      </c>
      <c r="G1350" s="166" t="s">
        <v>1238</v>
      </c>
      <c r="H1350" s="167" t="n">
        <v>659.089</v>
      </c>
      <c r="I1350" s="168"/>
      <c r="J1350" s="168" t="n">
        <f aca="false">ROUND(I1350*H1350,2)</f>
        <v>0</v>
      </c>
      <c r="K1350" s="169"/>
      <c r="L1350" s="18"/>
      <c r="M1350" s="170"/>
      <c r="N1350" s="171" t="s">
        <v>37</v>
      </c>
      <c r="O1350" s="172" t="n">
        <v>0</v>
      </c>
      <c r="P1350" s="172" t="n">
        <f aca="false">O1350*H1350</f>
        <v>0</v>
      </c>
      <c r="Q1350" s="172" t="n">
        <v>0</v>
      </c>
      <c r="R1350" s="172" t="n">
        <f aca="false">Q1350*H1350</f>
        <v>0</v>
      </c>
      <c r="S1350" s="172" t="n">
        <v>0</v>
      </c>
      <c r="T1350" s="173" t="n">
        <f aca="false">S1350*H1350</f>
        <v>0</v>
      </c>
      <c r="U1350" s="17"/>
      <c r="V1350" s="17"/>
      <c r="W1350" s="17"/>
      <c r="X1350" s="17"/>
      <c r="Y1350" s="17"/>
      <c r="Z1350" s="17"/>
      <c r="AA1350" s="17"/>
      <c r="AB1350" s="17"/>
      <c r="AC1350" s="17"/>
      <c r="AD1350" s="17"/>
      <c r="AE1350" s="17"/>
      <c r="AR1350" s="174" t="s">
        <v>321</v>
      </c>
      <c r="AT1350" s="174" t="s">
        <v>127</v>
      </c>
      <c r="AU1350" s="174" t="s">
        <v>82</v>
      </c>
      <c r="AY1350" s="3" t="s">
        <v>124</v>
      </c>
      <c r="BE1350" s="175" t="n">
        <f aca="false">IF(N1350="základní",J1350,0)</f>
        <v>0</v>
      </c>
      <c r="BF1350" s="175" t="n">
        <f aca="false">IF(N1350="snížená",J1350,0)</f>
        <v>0</v>
      </c>
      <c r="BG1350" s="175" t="n">
        <f aca="false">IF(N1350="zákl. přenesená",J1350,0)</f>
        <v>0</v>
      </c>
      <c r="BH1350" s="175" t="n">
        <f aca="false">IF(N1350="sníž. přenesená",J1350,0)</f>
        <v>0</v>
      </c>
      <c r="BI1350" s="175" t="n">
        <f aca="false">IF(N1350="nulová",J1350,0)</f>
        <v>0</v>
      </c>
      <c r="BJ1350" s="3" t="s">
        <v>80</v>
      </c>
      <c r="BK1350" s="175" t="n">
        <f aca="false">ROUND(I1350*H1350,2)</f>
        <v>0</v>
      </c>
      <c r="BL1350" s="3" t="s">
        <v>321</v>
      </c>
      <c r="BM1350" s="174" t="s">
        <v>1525</v>
      </c>
    </row>
    <row r="1351" s="149" customFormat="true" ht="22.8" hidden="false" customHeight="true" outlineLevel="0" collapsed="false">
      <c r="B1351" s="150"/>
      <c r="D1351" s="151" t="s">
        <v>71</v>
      </c>
      <c r="E1351" s="160" t="s">
        <v>1526</v>
      </c>
      <c r="F1351" s="160" t="s">
        <v>1527</v>
      </c>
      <c r="J1351" s="161" t="n">
        <f aca="false">BK1351</f>
        <v>0</v>
      </c>
      <c r="L1351" s="150"/>
      <c r="M1351" s="154"/>
      <c r="N1351" s="155"/>
      <c r="O1351" s="155"/>
      <c r="P1351" s="156" t="n">
        <f aca="false">SUM(P1352:P1375)</f>
        <v>150.450654</v>
      </c>
      <c r="Q1351" s="155"/>
      <c r="R1351" s="156" t="n">
        <f aca="false">SUM(R1352:R1375)</f>
        <v>2.02031298</v>
      </c>
      <c r="S1351" s="155"/>
      <c r="T1351" s="157" t="n">
        <f aca="false">SUM(T1352:T1375)</f>
        <v>0</v>
      </c>
      <c r="AR1351" s="151" t="s">
        <v>82</v>
      </c>
      <c r="AT1351" s="158" t="s">
        <v>71</v>
      </c>
      <c r="AU1351" s="158" t="s">
        <v>80</v>
      </c>
      <c r="AY1351" s="151" t="s">
        <v>124</v>
      </c>
      <c r="BK1351" s="159" t="n">
        <f aca="false">SUM(BK1352:BK1375)</f>
        <v>0</v>
      </c>
    </row>
    <row r="1352" s="22" customFormat="true" ht="21.75" hidden="false" customHeight="true" outlineLevel="0" collapsed="false">
      <c r="A1352" s="17"/>
      <c r="B1352" s="162"/>
      <c r="C1352" s="163" t="s">
        <v>1528</v>
      </c>
      <c r="D1352" s="163" t="s">
        <v>127</v>
      </c>
      <c r="E1352" s="164" t="s">
        <v>1529</v>
      </c>
      <c r="F1352" s="165" t="s">
        <v>1530</v>
      </c>
      <c r="G1352" s="166" t="s">
        <v>256</v>
      </c>
      <c r="H1352" s="167" t="n">
        <v>9.138</v>
      </c>
      <c r="I1352" s="168"/>
      <c r="J1352" s="168" t="n">
        <f aca="false">ROUND(I1352*H1352,2)</f>
        <v>0</v>
      </c>
      <c r="K1352" s="169"/>
      <c r="L1352" s="18"/>
      <c r="M1352" s="170"/>
      <c r="N1352" s="171" t="s">
        <v>37</v>
      </c>
      <c r="O1352" s="172" t="n">
        <v>0.999</v>
      </c>
      <c r="P1352" s="172" t="n">
        <f aca="false">O1352*H1352</f>
        <v>9.128862</v>
      </c>
      <c r="Q1352" s="172" t="n">
        <v>0.03086</v>
      </c>
      <c r="R1352" s="172" t="n">
        <f aca="false">Q1352*H1352</f>
        <v>0.28199868</v>
      </c>
      <c r="S1352" s="172" t="n">
        <v>0</v>
      </c>
      <c r="T1352" s="173" t="n">
        <f aca="false">S1352*H1352</f>
        <v>0</v>
      </c>
      <c r="U1352" s="17"/>
      <c r="V1352" s="17"/>
      <c r="W1352" s="17"/>
      <c r="X1352" s="17"/>
      <c r="Y1352" s="17"/>
      <c r="Z1352" s="17"/>
      <c r="AA1352" s="17"/>
      <c r="AB1352" s="17"/>
      <c r="AC1352" s="17"/>
      <c r="AD1352" s="17"/>
      <c r="AE1352" s="17"/>
      <c r="AR1352" s="174" t="s">
        <v>321</v>
      </c>
      <c r="AT1352" s="174" t="s">
        <v>127</v>
      </c>
      <c r="AU1352" s="174" t="s">
        <v>82</v>
      </c>
      <c r="AY1352" s="3" t="s">
        <v>124</v>
      </c>
      <c r="BE1352" s="175" t="n">
        <f aca="false">IF(N1352="základní",J1352,0)</f>
        <v>0</v>
      </c>
      <c r="BF1352" s="175" t="n">
        <f aca="false">IF(N1352="snížená",J1352,0)</f>
        <v>0</v>
      </c>
      <c r="BG1352" s="175" t="n">
        <f aca="false">IF(N1352="zákl. přenesená",J1352,0)</f>
        <v>0</v>
      </c>
      <c r="BH1352" s="175" t="n">
        <f aca="false">IF(N1352="sníž. přenesená",J1352,0)</f>
        <v>0</v>
      </c>
      <c r="BI1352" s="175" t="n">
        <f aca="false">IF(N1352="nulová",J1352,0)</f>
        <v>0</v>
      </c>
      <c r="BJ1352" s="3" t="s">
        <v>80</v>
      </c>
      <c r="BK1352" s="175" t="n">
        <f aca="false">ROUND(I1352*H1352,2)</f>
        <v>0</v>
      </c>
      <c r="BL1352" s="3" t="s">
        <v>321</v>
      </c>
      <c r="BM1352" s="174" t="s">
        <v>1531</v>
      </c>
    </row>
    <row r="1353" s="176" customFormat="true" ht="12.8" hidden="false" customHeight="false" outlineLevel="0" collapsed="false">
      <c r="B1353" s="177"/>
      <c r="D1353" s="178" t="s">
        <v>133</v>
      </c>
      <c r="E1353" s="179"/>
      <c r="F1353" s="180" t="s">
        <v>360</v>
      </c>
      <c r="H1353" s="179"/>
      <c r="L1353" s="177"/>
      <c r="M1353" s="181"/>
      <c r="N1353" s="182"/>
      <c r="O1353" s="182"/>
      <c r="P1353" s="182"/>
      <c r="Q1353" s="182"/>
      <c r="R1353" s="182"/>
      <c r="S1353" s="182"/>
      <c r="T1353" s="183"/>
      <c r="AT1353" s="179" t="s">
        <v>133</v>
      </c>
      <c r="AU1353" s="179" t="s">
        <v>82</v>
      </c>
      <c r="AV1353" s="176" t="s">
        <v>80</v>
      </c>
      <c r="AW1353" s="176" t="s">
        <v>29</v>
      </c>
      <c r="AX1353" s="176" t="s">
        <v>72</v>
      </c>
      <c r="AY1353" s="179" t="s">
        <v>124</v>
      </c>
    </row>
    <row r="1354" s="184" customFormat="true" ht="12.8" hidden="false" customHeight="false" outlineLevel="0" collapsed="false">
      <c r="B1354" s="185"/>
      <c r="D1354" s="178" t="s">
        <v>133</v>
      </c>
      <c r="E1354" s="186"/>
      <c r="F1354" s="187" t="s">
        <v>1532</v>
      </c>
      <c r="H1354" s="188" t="n">
        <v>9.138</v>
      </c>
      <c r="L1354" s="185"/>
      <c r="M1354" s="189"/>
      <c r="N1354" s="190"/>
      <c r="O1354" s="190"/>
      <c r="P1354" s="190"/>
      <c r="Q1354" s="190"/>
      <c r="R1354" s="190"/>
      <c r="S1354" s="190"/>
      <c r="T1354" s="191"/>
      <c r="AT1354" s="186" t="s">
        <v>133</v>
      </c>
      <c r="AU1354" s="186" t="s">
        <v>82</v>
      </c>
      <c r="AV1354" s="184" t="s">
        <v>82</v>
      </c>
      <c r="AW1354" s="184" t="s">
        <v>29</v>
      </c>
      <c r="AX1354" s="184" t="s">
        <v>80</v>
      </c>
      <c r="AY1354" s="186" t="s">
        <v>124</v>
      </c>
    </row>
    <row r="1355" s="22" customFormat="true" ht="16.5" hidden="false" customHeight="true" outlineLevel="0" collapsed="false">
      <c r="A1355" s="17"/>
      <c r="B1355" s="162"/>
      <c r="C1355" s="163" t="s">
        <v>1533</v>
      </c>
      <c r="D1355" s="163" t="s">
        <v>127</v>
      </c>
      <c r="E1355" s="164" t="s">
        <v>1534</v>
      </c>
      <c r="F1355" s="165" t="s">
        <v>1535</v>
      </c>
      <c r="G1355" s="166" t="s">
        <v>256</v>
      </c>
      <c r="H1355" s="167" t="n">
        <v>9.138</v>
      </c>
      <c r="I1355" s="168"/>
      <c r="J1355" s="168" t="n">
        <f aca="false">ROUND(I1355*H1355,2)</f>
        <v>0</v>
      </c>
      <c r="K1355" s="169"/>
      <c r="L1355" s="18"/>
      <c r="M1355" s="170"/>
      <c r="N1355" s="171" t="s">
        <v>37</v>
      </c>
      <c r="O1355" s="172" t="n">
        <v>0.064</v>
      </c>
      <c r="P1355" s="172" t="n">
        <f aca="false">O1355*H1355</f>
        <v>0.584832</v>
      </c>
      <c r="Q1355" s="172" t="n">
        <v>0.0002</v>
      </c>
      <c r="R1355" s="172" t="n">
        <f aca="false">Q1355*H1355</f>
        <v>0.0018276</v>
      </c>
      <c r="S1355" s="172" t="n">
        <v>0</v>
      </c>
      <c r="T1355" s="173" t="n">
        <f aca="false">S1355*H1355</f>
        <v>0</v>
      </c>
      <c r="U1355" s="17"/>
      <c r="V1355" s="17"/>
      <c r="W1355" s="17"/>
      <c r="X1355" s="17"/>
      <c r="Y1355" s="17"/>
      <c r="Z1355" s="17"/>
      <c r="AA1355" s="17"/>
      <c r="AB1355" s="17"/>
      <c r="AC1355" s="17"/>
      <c r="AD1355" s="17"/>
      <c r="AE1355" s="17"/>
      <c r="AR1355" s="174" t="s">
        <v>321</v>
      </c>
      <c r="AT1355" s="174" t="s">
        <v>127</v>
      </c>
      <c r="AU1355" s="174" t="s">
        <v>82</v>
      </c>
      <c r="AY1355" s="3" t="s">
        <v>124</v>
      </c>
      <c r="BE1355" s="175" t="n">
        <f aca="false">IF(N1355="základní",J1355,0)</f>
        <v>0</v>
      </c>
      <c r="BF1355" s="175" t="n">
        <f aca="false">IF(N1355="snížená",J1355,0)</f>
        <v>0</v>
      </c>
      <c r="BG1355" s="175" t="n">
        <f aca="false">IF(N1355="zákl. přenesená",J1355,0)</f>
        <v>0</v>
      </c>
      <c r="BH1355" s="175" t="n">
        <f aca="false">IF(N1355="sníž. přenesená",J1355,0)</f>
        <v>0</v>
      </c>
      <c r="BI1355" s="175" t="n">
        <f aca="false">IF(N1355="nulová",J1355,0)</f>
        <v>0</v>
      </c>
      <c r="BJ1355" s="3" t="s">
        <v>80</v>
      </c>
      <c r="BK1355" s="175" t="n">
        <f aca="false">ROUND(I1355*H1355,2)</f>
        <v>0</v>
      </c>
      <c r="BL1355" s="3" t="s">
        <v>321</v>
      </c>
      <c r="BM1355" s="174" t="s">
        <v>1536</v>
      </c>
    </row>
    <row r="1356" s="22" customFormat="true" ht="21.75" hidden="false" customHeight="true" outlineLevel="0" collapsed="false">
      <c r="A1356" s="17"/>
      <c r="B1356" s="162"/>
      <c r="C1356" s="163" t="s">
        <v>1537</v>
      </c>
      <c r="D1356" s="163" t="s">
        <v>127</v>
      </c>
      <c r="E1356" s="164" t="s">
        <v>1538</v>
      </c>
      <c r="F1356" s="165" t="s">
        <v>1539</v>
      </c>
      <c r="G1356" s="166" t="s">
        <v>256</v>
      </c>
      <c r="H1356" s="167" t="n">
        <v>46.5</v>
      </c>
      <c r="I1356" s="168"/>
      <c r="J1356" s="168" t="n">
        <f aca="false">ROUND(I1356*H1356,2)</f>
        <v>0</v>
      </c>
      <c r="K1356" s="169"/>
      <c r="L1356" s="18"/>
      <c r="M1356" s="170"/>
      <c r="N1356" s="171" t="s">
        <v>37</v>
      </c>
      <c r="O1356" s="172" t="n">
        <v>0.968</v>
      </c>
      <c r="P1356" s="172" t="n">
        <f aca="false">O1356*H1356</f>
        <v>45.012</v>
      </c>
      <c r="Q1356" s="172" t="n">
        <v>0.0122</v>
      </c>
      <c r="R1356" s="172" t="n">
        <f aca="false">Q1356*H1356</f>
        <v>0.5673</v>
      </c>
      <c r="S1356" s="172" t="n">
        <v>0</v>
      </c>
      <c r="T1356" s="173" t="n">
        <f aca="false">S1356*H1356</f>
        <v>0</v>
      </c>
      <c r="U1356" s="17"/>
      <c r="V1356" s="17"/>
      <c r="W1356" s="17"/>
      <c r="X1356" s="17"/>
      <c r="Y1356" s="17"/>
      <c r="Z1356" s="17"/>
      <c r="AA1356" s="17"/>
      <c r="AB1356" s="17"/>
      <c r="AC1356" s="17"/>
      <c r="AD1356" s="17"/>
      <c r="AE1356" s="17"/>
      <c r="AR1356" s="174" t="s">
        <v>321</v>
      </c>
      <c r="AT1356" s="174" t="s">
        <v>127</v>
      </c>
      <c r="AU1356" s="174" t="s">
        <v>82</v>
      </c>
      <c r="AY1356" s="3" t="s">
        <v>124</v>
      </c>
      <c r="BE1356" s="175" t="n">
        <f aca="false">IF(N1356="základní",J1356,0)</f>
        <v>0</v>
      </c>
      <c r="BF1356" s="175" t="n">
        <f aca="false">IF(N1356="snížená",J1356,0)</f>
        <v>0</v>
      </c>
      <c r="BG1356" s="175" t="n">
        <f aca="false">IF(N1356="zákl. přenesená",J1356,0)</f>
        <v>0</v>
      </c>
      <c r="BH1356" s="175" t="n">
        <f aca="false">IF(N1356="sníž. přenesená",J1356,0)</f>
        <v>0</v>
      </c>
      <c r="BI1356" s="175" t="n">
        <f aca="false">IF(N1356="nulová",J1356,0)</f>
        <v>0</v>
      </c>
      <c r="BJ1356" s="3" t="s">
        <v>80</v>
      </c>
      <c r="BK1356" s="175" t="n">
        <f aca="false">ROUND(I1356*H1356,2)</f>
        <v>0</v>
      </c>
      <c r="BL1356" s="3" t="s">
        <v>321</v>
      </c>
      <c r="BM1356" s="174" t="s">
        <v>1540</v>
      </c>
    </row>
    <row r="1357" s="176" customFormat="true" ht="12.8" hidden="false" customHeight="false" outlineLevel="0" collapsed="false">
      <c r="B1357" s="177"/>
      <c r="D1357" s="178" t="s">
        <v>133</v>
      </c>
      <c r="E1357" s="179"/>
      <c r="F1357" s="180" t="s">
        <v>1541</v>
      </c>
      <c r="H1357" s="179"/>
      <c r="L1357" s="177"/>
      <c r="M1357" s="181"/>
      <c r="N1357" s="182"/>
      <c r="O1357" s="182"/>
      <c r="P1357" s="182"/>
      <c r="Q1357" s="182"/>
      <c r="R1357" s="182"/>
      <c r="S1357" s="182"/>
      <c r="T1357" s="183"/>
      <c r="AT1357" s="179" t="s">
        <v>133</v>
      </c>
      <c r="AU1357" s="179" t="s">
        <v>82</v>
      </c>
      <c r="AV1357" s="176" t="s">
        <v>80</v>
      </c>
      <c r="AW1357" s="176" t="s">
        <v>29</v>
      </c>
      <c r="AX1357" s="176" t="s">
        <v>72</v>
      </c>
      <c r="AY1357" s="179" t="s">
        <v>124</v>
      </c>
    </row>
    <row r="1358" s="184" customFormat="true" ht="12.8" hidden="false" customHeight="false" outlineLevel="0" collapsed="false">
      <c r="B1358" s="185"/>
      <c r="D1358" s="178" t="s">
        <v>133</v>
      </c>
      <c r="E1358" s="186"/>
      <c r="F1358" s="187" t="s">
        <v>176</v>
      </c>
      <c r="H1358" s="188" t="n">
        <v>46.5</v>
      </c>
      <c r="L1358" s="185"/>
      <c r="M1358" s="189"/>
      <c r="N1358" s="190"/>
      <c r="O1358" s="190"/>
      <c r="P1358" s="190"/>
      <c r="Q1358" s="190"/>
      <c r="R1358" s="190"/>
      <c r="S1358" s="190"/>
      <c r="T1358" s="191"/>
      <c r="AT1358" s="186" t="s">
        <v>133</v>
      </c>
      <c r="AU1358" s="186" t="s">
        <v>82</v>
      </c>
      <c r="AV1358" s="184" t="s">
        <v>82</v>
      </c>
      <c r="AW1358" s="184" t="s">
        <v>29</v>
      </c>
      <c r="AX1358" s="184" t="s">
        <v>80</v>
      </c>
      <c r="AY1358" s="186" t="s">
        <v>124</v>
      </c>
    </row>
    <row r="1359" s="22" customFormat="true" ht="21.75" hidden="false" customHeight="true" outlineLevel="0" collapsed="false">
      <c r="A1359" s="17"/>
      <c r="B1359" s="162"/>
      <c r="C1359" s="163" t="s">
        <v>1542</v>
      </c>
      <c r="D1359" s="163" t="s">
        <v>127</v>
      </c>
      <c r="E1359" s="164" t="s">
        <v>1543</v>
      </c>
      <c r="F1359" s="165" t="s">
        <v>1544</v>
      </c>
      <c r="G1359" s="166" t="s">
        <v>256</v>
      </c>
      <c r="H1359" s="167" t="n">
        <v>43.99</v>
      </c>
      <c r="I1359" s="168"/>
      <c r="J1359" s="168" t="n">
        <f aca="false">ROUND(I1359*H1359,2)</f>
        <v>0</v>
      </c>
      <c r="K1359" s="169"/>
      <c r="L1359" s="18"/>
      <c r="M1359" s="170"/>
      <c r="N1359" s="171" t="s">
        <v>37</v>
      </c>
      <c r="O1359" s="172" t="n">
        <v>0.968</v>
      </c>
      <c r="P1359" s="172" t="n">
        <f aca="false">O1359*H1359</f>
        <v>42.58232</v>
      </c>
      <c r="Q1359" s="172" t="n">
        <v>0.0122</v>
      </c>
      <c r="R1359" s="172" t="n">
        <f aca="false">Q1359*H1359</f>
        <v>0.536678</v>
      </c>
      <c r="S1359" s="172" t="n">
        <v>0</v>
      </c>
      <c r="T1359" s="173" t="n">
        <f aca="false">S1359*H1359</f>
        <v>0</v>
      </c>
      <c r="U1359" s="17"/>
      <c r="V1359" s="17"/>
      <c r="W1359" s="17"/>
      <c r="X1359" s="17"/>
      <c r="Y1359" s="17"/>
      <c r="Z1359" s="17"/>
      <c r="AA1359" s="17"/>
      <c r="AB1359" s="17"/>
      <c r="AC1359" s="17"/>
      <c r="AD1359" s="17"/>
      <c r="AE1359" s="17"/>
      <c r="AR1359" s="174" t="s">
        <v>321</v>
      </c>
      <c r="AT1359" s="174" t="s">
        <v>127</v>
      </c>
      <c r="AU1359" s="174" t="s">
        <v>82</v>
      </c>
      <c r="AY1359" s="3" t="s">
        <v>124</v>
      </c>
      <c r="BE1359" s="175" t="n">
        <f aca="false">IF(N1359="základní",J1359,0)</f>
        <v>0</v>
      </c>
      <c r="BF1359" s="175" t="n">
        <f aca="false">IF(N1359="snížená",J1359,0)</f>
        <v>0</v>
      </c>
      <c r="BG1359" s="175" t="n">
        <f aca="false">IF(N1359="zákl. přenesená",J1359,0)</f>
        <v>0</v>
      </c>
      <c r="BH1359" s="175" t="n">
        <f aca="false">IF(N1359="sníž. přenesená",J1359,0)</f>
        <v>0</v>
      </c>
      <c r="BI1359" s="175" t="n">
        <f aca="false">IF(N1359="nulová",J1359,0)</f>
        <v>0</v>
      </c>
      <c r="BJ1359" s="3" t="s">
        <v>80</v>
      </c>
      <c r="BK1359" s="175" t="n">
        <f aca="false">ROUND(I1359*H1359,2)</f>
        <v>0</v>
      </c>
      <c r="BL1359" s="3" t="s">
        <v>321</v>
      </c>
      <c r="BM1359" s="174" t="s">
        <v>1545</v>
      </c>
    </row>
    <row r="1360" s="176" customFormat="true" ht="12.8" hidden="false" customHeight="false" outlineLevel="0" collapsed="false">
      <c r="B1360" s="177"/>
      <c r="D1360" s="178" t="s">
        <v>133</v>
      </c>
      <c r="E1360" s="179"/>
      <c r="F1360" s="180" t="s">
        <v>1546</v>
      </c>
      <c r="H1360" s="179"/>
      <c r="L1360" s="177"/>
      <c r="M1360" s="181"/>
      <c r="N1360" s="182"/>
      <c r="O1360" s="182"/>
      <c r="P1360" s="182"/>
      <c r="Q1360" s="182"/>
      <c r="R1360" s="182"/>
      <c r="S1360" s="182"/>
      <c r="T1360" s="183"/>
      <c r="AT1360" s="179" t="s">
        <v>133</v>
      </c>
      <c r="AU1360" s="179" t="s">
        <v>82</v>
      </c>
      <c r="AV1360" s="176" t="s">
        <v>80</v>
      </c>
      <c r="AW1360" s="176" t="s">
        <v>29</v>
      </c>
      <c r="AX1360" s="176" t="s">
        <v>72</v>
      </c>
      <c r="AY1360" s="179" t="s">
        <v>124</v>
      </c>
    </row>
    <row r="1361" s="176" customFormat="true" ht="12.8" hidden="false" customHeight="false" outlineLevel="0" collapsed="false">
      <c r="B1361" s="177"/>
      <c r="D1361" s="178" t="s">
        <v>133</v>
      </c>
      <c r="E1361" s="179"/>
      <c r="F1361" s="180" t="s">
        <v>368</v>
      </c>
      <c r="H1361" s="179"/>
      <c r="L1361" s="177"/>
      <c r="M1361" s="181"/>
      <c r="N1361" s="182"/>
      <c r="O1361" s="182"/>
      <c r="P1361" s="182"/>
      <c r="Q1361" s="182"/>
      <c r="R1361" s="182"/>
      <c r="S1361" s="182"/>
      <c r="T1361" s="183"/>
      <c r="AT1361" s="179" t="s">
        <v>133</v>
      </c>
      <c r="AU1361" s="179" t="s">
        <v>82</v>
      </c>
      <c r="AV1361" s="176" t="s">
        <v>80</v>
      </c>
      <c r="AW1361" s="176" t="s">
        <v>29</v>
      </c>
      <c r="AX1361" s="176" t="s">
        <v>72</v>
      </c>
      <c r="AY1361" s="179" t="s">
        <v>124</v>
      </c>
    </row>
    <row r="1362" s="184" customFormat="true" ht="12.8" hidden="false" customHeight="false" outlineLevel="0" collapsed="false">
      <c r="B1362" s="185"/>
      <c r="D1362" s="178" t="s">
        <v>133</v>
      </c>
      <c r="E1362" s="186"/>
      <c r="F1362" s="187" t="s">
        <v>1547</v>
      </c>
      <c r="H1362" s="188" t="n">
        <v>23.74</v>
      </c>
      <c r="L1362" s="185"/>
      <c r="M1362" s="189"/>
      <c r="N1362" s="190"/>
      <c r="O1362" s="190"/>
      <c r="P1362" s="190"/>
      <c r="Q1362" s="190"/>
      <c r="R1362" s="190"/>
      <c r="S1362" s="190"/>
      <c r="T1362" s="191"/>
      <c r="AT1362" s="186" t="s">
        <v>133</v>
      </c>
      <c r="AU1362" s="186" t="s">
        <v>82</v>
      </c>
      <c r="AV1362" s="184" t="s">
        <v>82</v>
      </c>
      <c r="AW1362" s="184" t="s">
        <v>29</v>
      </c>
      <c r="AX1362" s="184" t="s">
        <v>72</v>
      </c>
      <c r="AY1362" s="186" t="s">
        <v>124</v>
      </c>
    </row>
    <row r="1363" s="176" customFormat="true" ht="12.8" hidden="false" customHeight="false" outlineLevel="0" collapsed="false">
      <c r="B1363" s="177"/>
      <c r="D1363" s="178" t="s">
        <v>133</v>
      </c>
      <c r="E1363" s="179"/>
      <c r="F1363" s="180" t="s">
        <v>360</v>
      </c>
      <c r="H1363" s="179"/>
      <c r="L1363" s="177"/>
      <c r="M1363" s="181"/>
      <c r="N1363" s="182"/>
      <c r="O1363" s="182"/>
      <c r="P1363" s="182"/>
      <c r="Q1363" s="182"/>
      <c r="R1363" s="182"/>
      <c r="S1363" s="182"/>
      <c r="T1363" s="183"/>
      <c r="AT1363" s="179" t="s">
        <v>133</v>
      </c>
      <c r="AU1363" s="179" t="s">
        <v>82</v>
      </c>
      <c r="AV1363" s="176" t="s">
        <v>80</v>
      </c>
      <c r="AW1363" s="176" t="s">
        <v>29</v>
      </c>
      <c r="AX1363" s="176" t="s">
        <v>72</v>
      </c>
      <c r="AY1363" s="179" t="s">
        <v>124</v>
      </c>
    </row>
    <row r="1364" s="184" customFormat="true" ht="12.8" hidden="false" customHeight="false" outlineLevel="0" collapsed="false">
      <c r="B1364" s="185"/>
      <c r="D1364" s="178" t="s">
        <v>133</v>
      </c>
      <c r="E1364" s="186"/>
      <c r="F1364" s="187" t="s">
        <v>1548</v>
      </c>
      <c r="H1364" s="188" t="n">
        <v>20.25</v>
      </c>
      <c r="L1364" s="185"/>
      <c r="M1364" s="189"/>
      <c r="N1364" s="190"/>
      <c r="O1364" s="190"/>
      <c r="P1364" s="190"/>
      <c r="Q1364" s="190"/>
      <c r="R1364" s="190"/>
      <c r="S1364" s="190"/>
      <c r="T1364" s="191"/>
      <c r="AT1364" s="186" t="s">
        <v>133</v>
      </c>
      <c r="AU1364" s="186" t="s">
        <v>82</v>
      </c>
      <c r="AV1364" s="184" t="s">
        <v>82</v>
      </c>
      <c r="AW1364" s="184" t="s">
        <v>29</v>
      </c>
      <c r="AX1364" s="184" t="s">
        <v>72</v>
      </c>
      <c r="AY1364" s="186" t="s">
        <v>124</v>
      </c>
    </row>
    <row r="1365" s="197" customFormat="true" ht="12.8" hidden="false" customHeight="false" outlineLevel="0" collapsed="false">
      <c r="B1365" s="198"/>
      <c r="D1365" s="178" t="s">
        <v>133</v>
      </c>
      <c r="E1365" s="199"/>
      <c r="F1365" s="200" t="s">
        <v>234</v>
      </c>
      <c r="H1365" s="201" t="n">
        <v>43.99</v>
      </c>
      <c r="L1365" s="198"/>
      <c r="M1365" s="202"/>
      <c r="N1365" s="203"/>
      <c r="O1365" s="203"/>
      <c r="P1365" s="203"/>
      <c r="Q1365" s="203"/>
      <c r="R1365" s="203"/>
      <c r="S1365" s="203"/>
      <c r="T1365" s="204"/>
      <c r="AT1365" s="199" t="s">
        <v>133</v>
      </c>
      <c r="AU1365" s="199" t="s">
        <v>82</v>
      </c>
      <c r="AV1365" s="197" t="s">
        <v>131</v>
      </c>
      <c r="AW1365" s="197" t="s">
        <v>29</v>
      </c>
      <c r="AX1365" s="197" t="s">
        <v>80</v>
      </c>
      <c r="AY1365" s="199" t="s">
        <v>124</v>
      </c>
    </row>
    <row r="1366" s="22" customFormat="true" ht="21.75" hidden="false" customHeight="true" outlineLevel="0" collapsed="false">
      <c r="A1366" s="17"/>
      <c r="B1366" s="162"/>
      <c r="C1366" s="163" t="s">
        <v>1549</v>
      </c>
      <c r="D1366" s="163" t="s">
        <v>127</v>
      </c>
      <c r="E1366" s="164" t="s">
        <v>1550</v>
      </c>
      <c r="F1366" s="165" t="s">
        <v>1551</v>
      </c>
      <c r="G1366" s="166" t="s">
        <v>256</v>
      </c>
      <c r="H1366" s="167" t="n">
        <v>49.13</v>
      </c>
      <c r="I1366" s="168"/>
      <c r="J1366" s="168" t="n">
        <f aca="false">ROUND(I1366*H1366,2)</f>
        <v>0</v>
      </c>
      <c r="K1366" s="169"/>
      <c r="L1366" s="18"/>
      <c r="M1366" s="170"/>
      <c r="N1366" s="171" t="s">
        <v>37</v>
      </c>
      <c r="O1366" s="172" t="n">
        <v>0.968</v>
      </c>
      <c r="P1366" s="172" t="n">
        <f aca="false">O1366*H1366</f>
        <v>47.55784</v>
      </c>
      <c r="Q1366" s="172" t="n">
        <v>0.01259</v>
      </c>
      <c r="R1366" s="172" t="n">
        <f aca="false">Q1366*H1366</f>
        <v>0.6185467</v>
      </c>
      <c r="S1366" s="172" t="n">
        <v>0</v>
      </c>
      <c r="T1366" s="173" t="n">
        <f aca="false">S1366*H1366</f>
        <v>0</v>
      </c>
      <c r="U1366" s="17"/>
      <c r="V1366" s="17"/>
      <c r="W1366" s="17"/>
      <c r="X1366" s="17"/>
      <c r="Y1366" s="17"/>
      <c r="Z1366" s="17"/>
      <c r="AA1366" s="17"/>
      <c r="AB1366" s="17"/>
      <c r="AC1366" s="17"/>
      <c r="AD1366" s="17"/>
      <c r="AE1366" s="17"/>
      <c r="AR1366" s="174" t="s">
        <v>321</v>
      </c>
      <c r="AT1366" s="174" t="s">
        <v>127</v>
      </c>
      <c r="AU1366" s="174" t="s">
        <v>82</v>
      </c>
      <c r="AY1366" s="3" t="s">
        <v>124</v>
      </c>
      <c r="BE1366" s="175" t="n">
        <f aca="false">IF(N1366="základní",J1366,0)</f>
        <v>0</v>
      </c>
      <c r="BF1366" s="175" t="n">
        <f aca="false">IF(N1366="snížená",J1366,0)</f>
        <v>0</v>
      </c>
      <c r="BG1366" s="175" t="n">
        <f aca="false">IF(N1366="zákl. přenesená",J1366,0)</f>
        <v>0</v>
      </c>
      <c r="BH1366" s="175" t="n">
        <f aca="false">IF(N1366="sníž. přenesená",J1366,0)</f>
        <v>0</v>
      </c>
      <c r="BI1366" s="175" t="n">
        <f aca="false">IF(N1366="nulová",J1366,0)</f>
        <v>0</v>
      </c>
      <c r="BJ1366" s="3" t="s">
        <v>80</v>
      </c>
      <c r="BK1366" s="175" t="n">
        <f aca="false">ROUND(I1366*H1366,2)</f>
        <v>0</v>
      </c>
      <c r="BL1366" s="3" t="s">
        <v>321</v>
      </c>
      <c r="BM1366" s="174" t="s">
        <v>1552</v>
      </c>
    </row>
    <row r="1367" s="176" customFormat="true" ht="12.8" hidden="false" customHeight="false" outlineLevel="0" collapsed="false">
      <c r="B1367" s="177"/>
      <c r="D1367" s="178" t="s">
        <v>133</v>
      </c>
      <c r="E1367" s="179"/>
      <c r="F1367" s="180" t="s">
        <v>1553</v>
      </c>
      <c r="H1367" s="179"/>
      <c r="L1367" s="177"/>
      <c r="M1367" s="181"/>
      <c r="N1367" s="182"/>
      <c r="O1367" s="182"/>
      <c r="P1367" s="182"/>
      <c r="Q1367" s="182"/>
      <c r="R1367" s="182"/>
      <c r="S1367" s="182"/>
      <c r="T1367" s="183"/>
      <c r="AT1367" s="179" t="s">
        <v>133</v>
      </c>
      <c r="AU1367" s="179" t="s">
        <v>82</v>
      </c>
      <c r="AV1367" s="176" t="s">
        <v>80</v>
      </c>
      <c r="AW1367" s="176" t="s">
        <v>29</v>
      </c>
      <c r="AX1367" s="176" t="s">
        <v>72</v>
      </c>
      <c r="AY1367" s="179" t="s">
        <v>124</v>
      </c>
    </row>
    <row r="1368" s="176" customFormat="true" ht="12.8" hidden="false" customHeight="false" outlineLevel="0" collapsed="false">
      <c r="B1368" s="177"/>
      <c r="D1368" s="178" t="s">
        <v>133</v>
      </c>
      <c r="E1368" s="179"/>
      <c r="F1368" s="180" t="s">
        <v>368</v>
      </c>
      <c r="H1368" s="179"/>
      <c r="L1368" s="177"/>
      <c r="M1368" s="181"/>
      <c r="N1368" s="182"/>
      <c r="O1368" s="182"/>
      <c r="P1368" s="182"/>
      <c r="Q1368" s="182"/>
      <c r="R1368" s="182"/>
      <c r="S1368" s="182"/>
      <c r="T1368" s="183"/>
      <c r="AT1368" s="179" t="s">
        <v>133</v>
      </c>
      <c r="AU1368" s="179" t="s">
        <v>82</v>
      </c>
      <c r="AV1368" s="176" t="s">
        <v>80</v>
      </c>
      <c r="AW1368" s="176" t="s">
        <v>29</v>
      </c>
      <c r="AX1368" s="176" t="s">
        <v>72</v>
      </c>
      <c r="AY1368" s="179" t="s">
        <v>124</v>
      </c>
    </row>
    <row r="1369" s="184" customFormat="true" ht="12.8" hidden="false" customHeight="false" outlineLevel="0" collapsed="false">
      <c r="B1369" s="185"/>
      <c r="D1369" s="178" t="s">
        <v>133</v>
      </c>
      <c r="E1369" s="186"/>
      <c r="F1369" s="187" t="s">
        <v>1554</v>
      </c>
      <c r="H1369" s="188" t="n">
        <v>28.22</v>
      </c>
      <c r="L1369" s="185"/>
      <c r="M1369" s="189"/>
      <c r="N1369" s="190"/>
      <c r="O1369" s="190"/>
      <c r="P1369" s="190"/>
      <c r="Q1369" s="190"/>
      <c r="R1369" s="190"/>
      <c r="S1369" s="190"/>
      <c r="T1369" s="191"/>
      <c r="AT1369" s="186" t="s">
        <v>133</v>
      </c>
      <c r="AU1369" s="186" t="s">
        <v>82</v>
      </c>
      <c r="AV1369" s="184" t="s">
        <v>82</v>
      </c>
      <c r="AW1369" s="184" t="s">
        <v>29</v>
      </c>
      <c r="AX1369" s="184" t="s">
        <v>72</v>
      </c>
      <c r="AY1369" s="186" t="s">
        <v>124</v>
      </c>
    </row>
    <row r="1370" s="176" customFormat="true" ht="12.8" hidden="false" customHeight="false" outlineLevel="0" collapsed="false">
      <c r="B1370" s="177"/>
      <c r="D1370" s="178" t="s">
        <v>133</v>
      </c>
      <c r="E1370" s="179"/>
      <c r="F1370" s="180" t="s">
        <v>360</v>
      </c>
      <c r="H1370" s="179"/>
      <c r="L1370" s="177"/>
      <c r="M1370" s="181"/>
      <c r="N1370" s="182"/>
      <c r="O1370" s="182"/>
      <c r="P1370" s="182"/>
      <c r="Q1370" s="182"/>
      <c r="R1370" s="182"/>
      <c r="S1370" s="182"/>
      <c r="T1370" s="183"/>
      <c r="AT1370" s="179" t="s">
        <v>133</v>
      </c>
      <c r="AU1370" s="179" t="s">
        <v>82</v>
      </c>
      <c r="AV1370" s="176" t="s">
        <v>80</v>
      </c>
      <c r="AW1370" s="176" t="s">
        <v>29</v>
      </c>
      <c r="AX1370" s="176" t="s">
        <v>72</v>
      </c>
      <c r="AY1370" s="179" t="s">
        <v>124</v>
      </c>
    </row>
    <row r="1371" s="184" customFormat="true" ht="12.8" hidden="false" customHeight="false" outlineLevel="0" collapsed="false">
      <c r="B1371" s="185"/>
      <c r="D1371" s="178" t="s">
        <v>133</v>
      </c>
      <c r="E1371" s="186"/>
      <c r="F1371" s="187" t="s">
        <v>1555</v>
      </c>
      <c r="H1371" s="188" t="n">
        <v>20.91</v>
      </c>
      <c r="L1371" s="185"/>
      <c r="M1371" s="189"/>
      <c r="N1371" s="190"/>
      <c r="O1371" s="190"/>
      <c r="P1371" s="190"/>
      <c r="Q1371" s="190"/>
      <c r="R1371" s="190"/>
      <c r="S1371" s="190"/>
      <c r="T1371" s="191"/>
      <c r="AT1371" s="186" t="s">
        <v>133</v>
      </c>
      <c r="AU1371" s="186" t="s">
        <v>82</v>
      </c>
      <c r="AV1371" s="184" t="s">
        <v>82</v>
      </c>
      <c r="AW1371" s="184" t="s">
        <v>29</v>
      </c>
      <c r="AX1371" s="184" t="s">
        <v>72</v>
      </c>
      <c r="AY1371" s="186" t="s">
        <v>124</v>
      </c>
    </row>
    <row r="1372" s="197" customFormat="true" ht="12.8" hidden="false" customHeight="false" outlineLevel="0" collapsed="false">
      <c r="B1372" s="198"/>
      <c r="D1372" s="178" t="s">
        <v>133</v>
      </c>
      <c r="E1372" s="199"/>
      <c r="F1372" s="200" t="s">
        <v>234</v>
      </c>
      <c r="H1372" s="201" t="n">
        <v>49.13</v>
      </c>
      <c r="L1372" s="198"/>
      <c r="M1372" s="202"/>
      <c r="N1372" s="203"/>
      <c r="O1372" s="203"/>
      <c r="P1372" s="203"/>
      <c r="Q1372" s="203"/>
      <c r="R1372" s="203"/>
      <c r="S1372" s="203"/>
      <c r="T1372" s="204"/>
      <c r="AT1372" s="199" t="s">
        <v>133</v>
      </c>
      <c r="AU1372" s="199" t="s">
        <v>82</v>
      </c>
      <c r="AV1372" s="197" t="s">
        <v>131</v>
      </c>
      <c r="AW1372" s="197" t="s">
        <v>29</v>
      </c>
      <c r="AX1372" s="197" t="s">
        <v>80</v>
      </c>
      <c r="AY1372" s="199" t="s">
        <v>124</v>
      </c>
    </row>
    <row r="1373" s="22" customFormat="true" ht="16.5" hidden="false" customHeight="true" outlineLevel="0" collapsed="false">
      <c r="A1373" s="17"/>
      <c r="B1373" s="162"/>
      <c r="C1373" s="163" t="s">
        <v>1556</v>
      </c>
      <c r="D1373" s="163" t="s">
        <v>127</v>
      </c>
      <c r="E1373" s="164" t="s">
        <v>1557</v>
      </c>
      <c r="F1373" s="165" t="s">
        <v>1558</v>
      </c>
      <c r="G1373" s="166" t="s">
        <v>256</v>
      </c>
      <c r="H1373" s="167" t="n">
        <v>139.62</v>
      </c>
      <c r="I1373" s="168"/>
      <c r="J1373" s="168" t="n">
        <f aca="false">ROUND(I1373*H1373,2)</f>
        <v>0</v>
      </c>
      <c r="K1373" s="169"/>
      <c r="L1373" s="18"/>
      <c r="M1373" s="170"/>
      <c r="N1373" s="171" t="s">
        <v>37</v>
      </c>
      <c r="O1373" s="172" t="n">
        <v>0.04</v>
      </c>
      <c r="P1373" s="172" t="n">
        <f aca="false">O1373*H1373</f>
        <v>5.5848</v>
      </c>
      <c r="Q1373" s="172" t="n">
        <v>0.0001</v>
      </c>
      <c r="R1373" s="172" t="n">
        <f aca="false">Q1373*H1373</f>
        <v>0.013962</v>
      </c>
      <c r="S1373" s="172" t="n">
        <v>0</v>
      </c>
      <c r="T1373" s="173" t="n">
        <f aca="false">S1373*H1373</f>
        <v>0</v>
      </c>
      <c r="U1373" s="17"/>
      <c r="V1373" s="17"/>
      <c r="W1373" s="17"/>
      <c r="X1373" s="17"/>
      <c r="Y1373" s="17"/>
      <c r="Z1373" s="17"/>
      <c r="AA1373" s="17"/>
      <c r="AB1373" s="17"/>
      <c r="AC1373" s="17"/>
      <c r="AD1373" s="17"/>
      <c r="AE1373" s="17"/>
      <c r="AR1373" s="174" t="s">
        <v>321</v>
      </c>
      <c r="AT1373" s="174" t="s">
        <v>127</v>
      </c>
      <c r="AU1373" s="174" t="s">
        <v>82</v>
      </c>
      <c r="AY1373" s="3" t="s">
        <v>124</v>
      </c>
      <c r="BE1373" s="175" t="n">
        <f aca="false">IF(N1373="základní",J1373,0)</f>
        <v>0</v>
      </c>
      <c r="BF1373" s="175" t="n">
        <f aca="false">IF(N1373="snížená",J1373,0)</f>
        <v>0</v>
      </c>
      <c r="BG1373" s="175" t="n">
        <f aca="false">IF(N1373="zákl. přenesená",J1373,0)</f>
        <v>0</v>
      </c>
      <c r="BH1373" s="175" t="n">
        <f aca="false">IF(N1373="sníž. přenesená",J1373,0)</f>
        <v>0</v>
      </c>
      <c r="BI1373" s="175" t="n">
        <f aca="false">IF(N1373="nulová",J1373,0)</f>
        <v>0</v>
      </c>
      <c r="BJ1373" s="3" t="s">
        <v>80</v>
      </c>
      <c r="BK1373" s="175" t="n">
        <f aca="false">ROUND(I1373*H1373,2)</f>
        <v>0</v>
      </c>
      <c r="BL1373" s="3" t="s">
        <v>321</v>
      </c>
      <c r="BM1373" s="174" t="s">
        <v>1559</v>
      </c>
    </row>
    <row r="1374" s="184" customFormat="true" ht="12.8" hidden="false" customHeight="false" outlineLevel="0" collapsed="false">
      <c r="B1374" s="185"/>
      <c r="D1374" s="178" t="s">
        <v>133</v>
      </c>
      <c r="E1374" s="186"/>
      <c r="F1374" s="187" t="s">
        <v>1136</v>
      </c>
      <c r="H1374" s="188" t="n">
        <v>139.62</v>
      </c>
      <c r="L1374" s="185"/>
      <c r="M1374" s="189"/>
      <c r="N1374" s="190"/>
      <c r="O1374" s="190"/>
      <c r="P1374" s="190"/>
      <c r="Q1374" s="190"/>
      <c r="R1374" s="190"/>
      <c r="S1374" s="190"/>
      <c r="T1374" s="191"/>
      <c r="AT1374" s="186" t="s">
        <v>133</v>
      </c>
      <c r="AU1374" s="186" t="s">
        <v>82</v>
      </c>
      <c r="AV1374" s="184" t="s">
        <v>82</v>
      </c>
      <c r="AW1374" s="184" t="s">
        <v>29</v>
      </c>
      <c r="AX1374" s="184" t="s">
        <v>80</v>
      </c>
      <c r="AY1374" s="186" t="s">
        <v>124</v>
      </c>
    </row>
    <row r="1375" s="22" customFormat="true" ht="21.75" hidden="false" customHeight="true" outlineLevel="0" collapsed="false">
      <c r="A1375" s="17"/>
      <c r="B1375" s="162"/>
      <c r="C1375" s="163" t="s">
        <v>1560</v>
      </c>
      <c r="D1375" s="163" t="s">
        <v>127</v>
      </c>
      <c r="E1375" s="164" t="s">
        <v>1561</v>
      </c>
      <c r="F1375" s="165" t="s">
        <v>1562</v>
      </c>
      <c r="G1375" s="166" t="s">
        <v>1238</v>
      </c>
      <c r="H1375" s="167" t="n">
        <v>1218.118</v>
      </c>
      <c r="I1375" s="168"/>
      <c r="J1375" s="168" t="n">
        <f aca="false">ROUND(I1375*H1375,2)</f>
        <v>0</v>
      </c>
      <c r="K1375" s="169"/>
      <c r="L1375" s="18"/>
      <c r="M1375" s="170"/>
      <c r="N1375" s="171" t="s">
        <v>37</v>
      </c>
      <c r="O1375" s="172" t="n">
        <v>0</v>
      </c>
      <c r="P1375" s="172" t="n">
        <f aca="false">O1375*H1375</f>
        <v>0</v>
      </c>
      <c r="Q1375" s="172" t="n">
        <v>0</v>
      </c>
      <c r="R1375" s="172" t="n">
        <f aca="false">Q1375*H1375</f>
        <v>0</v>
      </c>
      <c r="S1375" s="172" t="n">
        <v>0</v>
      </c>
      <c r="T1375" s="173" t="n">
        <f aca="false">S1375*H1375</f>
        <v>0</v>
      </c>
      <c r="U1375" s="17"/>
      <c r="V1375" s="17"/>
      <c r="W1375" s="17"/>
      <c r="X1375" s="17"/>
      <c r="Y1375" s="17"/>
      <c r="Z1375" s="17"/>
      <c r="AA1375" s="17"/>
      <c r="AB1375" s="17"/>
      <c r="AC1375" s="17"/>
      <c r="AD1375" s="17"/>
      <c r="AE1375" s="17"/>
      <c r="AR1375" s="174" t="s">
        <v>321</v>
      </c>
      <c r="AT1375" s="174" t="s">
        <v>127</v>
      </c>
      <c r="AU1375" s="174" t="s">
        <v>82</v>
      </c>
      <c r="AY1375" s="3" t="s">
        <v>124</v>
      </c>
      <c r="BE1375" s="175" t="n">
        <f aca="false">IF(N1375="základní",J1375,0)</f>
        <v>0</v>
      </c>
      <c r="BF1375" s="175" t="n">
        <f aca="false">IF(N1375="snížená",J1375,0)</f>
        <v>0</v>
      </c>
      <c r="BG1375" s="175" t="n">
        <f aca="false">IF(N1375="zákl. přenesená",J1375,0)</f>
        <v>0</v>
      </c>
      <c r="BH1375" s="175" t="n">
        <f aca="false">IF(N1375="sníž. přenesená",J1375,0)</f>
        <v>0</v>
      </c>
      <c r="BI1375" s="175" t="n">
        <f aca="false">IF(N1375="nulová",J1375,0)</f>
        <v>0</v>
      </c>
      <c r="BJ1375" s="3" t="s">
        <v>80</v>
      </c>
      <c r="BK1375" s="175" t="n">
        <f aca="false">ROUND(I1375*H1375,2)</f>
        <v>0</v>
      </c>
      <c r="BL1375" s="3" t="s">
        <v>321</v>
      </c>
      <c r="BM1375" s="174" t="s">
        <v>1563</v>
      </c>
    </row>
    <row r="1376" s="149" customFormat="true" ht="22.8" hidden="false" customHeight="true" outlineLevel="0" collapsed="false">
      <c r="B1376" s="150"/>
      <c r="D1376" s="151" t="s">
        <v>71</v>
      </c>
      <c r="E1376" s="160" t="s">
        <v>1564</v>
      </c>
      <c r="F1376" s="160" t="s">
        <v>1565</v>
      </c>
      <c r="J1376" s="161" t="n">
        <f aca="false">BK1376</f>
        <v>0</v>
      </c>
      <c r="L1376" s="150"/>
      <c r="M1376" s="154"/>
      <c r="N1376" s="155"/>
      <c r="O1376" s="155"/>
      <c r="P1376" s="156" t="n">
        <f aca="false">SUM(P1377:P1385)</f>
        <v>0</v>
      </c>
      <c r="Q1376" s="155"/>
      <c r="R1376" s="156" t="n">
        <f aca="false">SUM(R1377:R1385)</f>
        <v>0</v>
      </c>
      <c r="S1376" s="155"/>
      <c r="T1376" s="157" t="n">
        <f aca="false">SUM(T1377:T1385)</f>
        <v>0</v>
      </c>
      <c r="AR1376" s="151" t="s">
        <v>82</v>
      </c>
      <c r="AT1376" s="158" t="s">
        <v>71</v>
      </c>
      <c r="AU1376" s="158" t="s">
        <v>80</v>
      </c>
      <c r="AY1376" s="151" t="s">
        <v>124</v>
      </c>
      <c r="BK1376" s="159" t="n">
        <f aca="false">SUM(BK1377:BK1385)</f>
        <v>0</v>
      </c>
    </row>
    <row r="1377" s="22" customFormat="true" ht="33" hidden="false" customHeight="true" outlineLevel="0" collapsed="false">
      <c r="A1377" s="17"/>
      <c r="B1377" s="162"/>
      <c r="C1377" s="163" t="s">
        <v>1566</v>
      </c>
      <c r="D1377" s="163" t="s">
        <v>127</v>
      </c>
      <c r="E1377" s="164" t="s">
        <v>1567</v>
      </c>
      <c r="F1377" s="165" t="s">
        <v>1568</v>
      </c>
      <c r="G1377" s="166" t="s">
        <v>1569</v>
      </c>
      <c r="H1377" s="167" t="n">
        <v>104.5</v>
      </c>
      <c r="I1377" s="168"/>
      <c r="J1377" s="168" t="n">
        <f aca="false">ROUND(I1377*H1377,2)</f>
        <v>0</v>
      </c>
      <c r="K1377" s="169"/>
      <c r="L1377" s="18"/>
      <c r="M1377" s="170"/>
      <c r="N1377" s="171" t="s">
        <v>37</v>
      </c>
      <c r="O1377" s="172" t="n">
        <v>0</v>
      </c>
      <c r="P1377" s="172" t="n">
        <f aca="false">O1377*H1377</f>
        <v>0</v>
      </c>
      <c r="Q1377" s="172" t="n">
        <v>0</v>
      </c>
      <c r="R1377" s="172" t="n">
        <f aca="false">Q1377*H1377</f>
        <v>0</v>
      </c>
      <c r="S1377" s="172" t="n">
        <v>0</v>
      </c>
      <c r="T1377" s="173" t="n">
        <f aca="false">S1377*H1377</f>
        <v>0</v>
      </c>
      <c r="U1377" s="17"/>
      <c r="V1377" s="17"/>
      <c r="W1377" s="17"/>
      <c r="X1377" s="17"/>
      <c r="Y1377" s="17"/>
      <c r="Z1377" s="17"/>
      <c r="AA1377" s="17"/>
      <c r="AB1377" s="17"/>
      <c r="AC1377" s="17"/>
      <c r="AD1377" s="17"/>
      <c r="AE1377" s="17"/>
      <c r="AR1377" s="174" t="s">
        <v>321</v>
      </c>
      <c r="AT1377" s="174" t="s">
        <v>127</v>
      </c>
      <c r="AU1377" s="174" t="s">
        <v>82</v>
      </c>
      <c r="AY1377" s="3" t="s">
        <v>124</v>
      </c>
      <c r="BE1377" s="175" t="n">
        <f aca="false">IF(N1377="základní",J1377,0)</f>
        <v>0</v>
      </c>
      <c r="BF1377" s="175" t="n">
        <f aca="false">IF(N1377="snížená",J1377,0)</f>
        <v>0</v>
      </c>
      <c r="BG1377" s="175" t="n">
        <f aca="false">IF(N1377="zákl. přenesená",J1377,0)</f>
        <v>0</v>
      </c>
      <c r="BH1377" s="175" t="n">
        <f aca="false">IF(N1377="sníž. přenesená",J1377,0)</f>
        <v>0</v>
      </c>
      <c r="BI1377" s="175" t="n">
        <f aca="false">IF(N1377="nulová",J1377,0)</f>
        <v>0</v>
      </c>
      <c r="BJ1377" s="3" t="s">
        <v>80</v>
      </c>
      <c r="BK1377" s="175" t="n">
        <f aca="false">ROUND(I1377*H1377,2)</f>
        <v>0</v>
      </c>
      <c r="BL1377" s="3" t="s">
        <v>321</v>
      </c>
      <c r="BM1377" s="174" t="s">
        <v>1570</v>
      </c>
    </row>
    <row r="1378" s="22" customFormat="true" ht="33" hidden="false" customHeight="true" outlineLevel="0" collapsed="false">
      <c r="A1378" s="17"/>
      <c r="B1378" s="162"/>
      <c r="C1378" s="163" t="s">
        <v>1571</v>
      </c>
      <c r="D1378" s="163" t="s">
        <v>127</v>
      </c>
      <c r="E1378" s="164" t="s">
        <v>1572</v>
      </c>
      <c r="F1378" s="165" t="s">
        <v>1573</v>
      </c>
      <c r="G1378" s="166" t="s">
        <v>1569</v>
      </c>
      <c r="H1378" s="167" t="n">
        <v>80.4</v>
      </c>
      <c r="I1378" s="168"/>
      <c r="J1378" s="168" t="n">
        <f aca="false">ROUND(I1378*H1378,2)</f>
        <v>0</v>
      </c>
      <c r="K1378" s="169"/>
      <c r="L1378" s="18"/>
      <c r="M1378" s="170"/>
      <c r="N1378" s="171" t="s">
        <v>37</v>
      </c>
      <c r="O1378" s="172" t="n">
        <v>0</v>
      </c>
      <c r="P1378" s="172" t="n">
        <f aca="false">O1378*H1378</f>
        <v>0</v>
      </c>
      <c r="Q1378" s="172" t="n">
        <v>0</v>
      </c>
      <c r="R1378" s="172" t="n">
        <f aca="false">Q1378*H1378</f>
        <v>0</v>
      </c>
      <c r="S1378" s="172" t="n">
        <v>0</v>
      </c>
      <c r="T1378" s="173" t="n">
        <f aca="false">S1378*H1378</f>
        <v>0</v>
      </c>
      <c r="U1378" s="17"/>
      <c r="V1378" s="17"/>
      <c r="W1378" s="17"/>
      <c r="X1378" s="17"/>
      <c r="Y1378" s="17"/>
      <c r="Z1378" s="17"/>
      <c r="AA1378" s="17"/>
      <c r="AB1378" s="17"/>
      <c r="AC1378" s="17"/>
      <c r="AD1378" s="17"/>
      <c r="AE1378" s="17"/>
      <c r="AR1378" s="174" t="s">
        <v>321</v>
      </c>
      <c r="AT1378" s="174" t="s">
        <v>127</v>
      </c>
      <c r="AU1378" s="174" t="s">
        <v>82</v>
      </c>
      <c r="AY1378" s="3" t="s">
        <v>124</v>
      </c>
      <c r="BE1378" s="175" t="n">
        <f aca="false">IF(N1378="základní",J1378,0)</f>
        <v>0</v>
      </c>
      <c r="BF1378" s="175" t="n">
        <f aca="false">IF(N1378="snížená",J1378,0)</f>
        <v>0</v>
      </c>
      <c r="BG1378" s="175" t="n">
        <f aca="false">IF(N1378="zákl. přenesená",J1378,0)</f>
        <v>0</v>
      </c>
      <c r="BH1378" s="175" t="n">
        <f aca="false">IF(N1378="sníž. přenesená",J1378,0)</f>
        <v>0</v>
      </c>
      <c r="BI1378" s="175" t="n">
        <f aca="false">IF(N1378="nulová",J1378,0)</f>
        <v>0</v>
      </c>
      <c r="BJ1378" s="3" t="s">
        <v>80</v>
      </c>
      <c r="BK1378" s="175" t="n">
        <f aca="false">ROUND(I1378*H1378,2)</f>
        <v>0</v>
      </c>
      <c r="BL1378" s="3" t="s">
        <v>321</v>
      </c>
      <c r="BM1378" s="174" t="s">
        <v>1574</v>
      </c>
    </row>
    <row r="1379" s="22" customFormat="true" ht="33" hidden="false" customHeight="true" outlineLevel="0" collapsed="false">
      <c r="A1379" s="17"/>
      <c r="B1379" s="162"/>
      <c r="C1379" s="163" t="s">
        <v>1575</v>
      </c>
      <c r="D1379" s="163" t="s">
        <v>127</v>
      </c>
      <c r="E1379" s="164" t="s">
        <v>1576</v>
      </c>
      <c r="F1379" s="165" t="s">
        <v>1577</v>
      </c>
      <c r="G1379" s="166" t="s">
        <v>1569</v>
      </c>
      <c r="H1379" s="167" t="n">
        <v>24.1</v>
      </c>
      <c r="I1379" s="168"/>
      <c r="J1379" s="168" t="n">
        <f aca="false">ROUND(I1379*H1379,2)</f>
        <v>0</v>
      </c>
      <c r="K1379" s="169"/>
      <c r="L1379" s="18"/>
      <c r="M1379" s="170"/>
      <c r="N1379" s="171" t="s">
        <v>37</v>
      </c>
      <c r="O1379" s="172" t="n">
        <v>0</v>
      </c>
      <c r="P1379" s="172" t="n">
        <f aca="false">O1379*H1379</f>
        <v>0</v>
      </c>
      <c r="Q1379" s="172" t="n">
        <v>0</v>
      </c>
      <c r="R1379" s="172" t="n">
        <f aca="false">Q1379*H1379</f>
        <v>0</v>
      </c>
      <c r="S1379" s="172" t="n">
        <v>0</v>
      </c>
      <c r="T1379" s="173" t="n">
        <f aca="false">S1379*H1379</f>
        <v>0</v>
      </c>
      <c r="U1379" s="17"/>
      <c r="V1379" s="17"/>
      <c r="W1379" s="17"/>
      <c r="X1379" s="17"/>
      <c r="Y1379" s="17"/>
      <c r="Z1379" s="17"/>
      <c r="AA1379" s="17"/>
      <c r="AB1379" s="17"/>
      <c r="AC1379" s="17"/>
      <c r="AD1379" s="17"/>
      <c r="AE1379" s="17"/>
      <c r="AR1379" s="174" t="s">
        <v>321</v>
      </c>
      <c r="AT1379" s="174" t="s">
        <v>127</v>
      </c>
      <c r="AU1379" s="174" t="s">
        <v>82</v>
      </c>
      <c r="AY1379" s="3" t="s">
        <v>124</v>
      </c>
      <c r="BE1379" s="175" t="n">
        <f aca="false">IF(N1379="základní",J1379,0)</f>
        <v>0</v>
      </c>
      <c r="BF1379" s="175" t="n">
        <f aca="false">IF(N1379="snížená",J1379,0)</f>
        <v>0</v>
      </c>
      <c r="BG1379" s="175" t="n">
        <f aca="false">IF(N1379="zákl. přenesená",J1379,0)</f>
        <v>0</v>
      </c>
      <c r="BH1379" s="175" t="n">
        <f aca="false">IF(N1379="sníž. přenesená",J1379,0)</f>
        <v>0</v>
      </c>
      <c r="BI1379" s="175" t="n">
        <f aca="false">IF(N1379="nulová",J1379,0)</f>
        <v>0</v>
      </c>
      <c r="BJ1379" s="3" t="s">
        <v>80</v>
      </c>
      <c r="BK1379" s="175" t="n">
        <f aca="false">ROUND(I1379*H1379,2)</f>
        <v>0</v>
      </c>
      <c r="BL1379" s="3" t="s">
        <v>321</v>
      </c>
      <c r="BM1379" s="174" t="s">
        <v>1578</v>
      </c>
    </row>
    <row r="1380" s="22" customFormat="true" ht="33" hidden="false" customHeight="true" outlineLevel="0" collapsed="false">
      <c r="A1380" s="17"/>
      <c r="B1380" s="162"/>
      <c r="C1380" s="163" t="s">
        <v>1579</v>
      </c>
      <c r="D1380" s="163" t="s">
        <v>127</v>
      </c>
      <c r="E1380" s="164" t="s">
        <v>1580</v>
      </c>
      <c r="F1380" s="223" t="s">
        <v>1581</v>
      </c>
      <c r="G1380" s="166" t="s">
        <v>1582</v>
      </c>
      <c r="H1380" s="167" t="n">
        <v>8</v>
      </c>
      <c r="I1380" s="168"/>
      <c r="J1380" s="168" t="n">
        <f aca="false">ROUND(I1380*H1380,2)</f>
        <v>0</v>
      </c>
      <c r="K1380" s="169"/>
      <c r="L1380" s="18"/>
      <c r="M1380" s="170"/>
      <c r="N1380" s="171" t="s">
        <v>37</v>
      </c>
      <c r="O1380" s="172" t="n">
        <v>0</v>
      </c>
      <c r="P1380" s="172" t="n">
        <f aca="false">O1380*H1380</f>
        <v>0</v>
      </c>
      <c r="Q1380" s="172" t="n">
        <v>0</v>
      </c>
      <c r="R1380" s="172" t="n">
        <f aca="false">Q1380*H1380</f>
        <v>0</v>
      </c>
      <c r="S1380" s="172" t="n">
        <v>0</v>
      </c>
      <c r="T1380" s="173" t="n">
        <f aca="false">S1380*H1380</f>
        <v>0</v>
      </c>
      <c r="U1380" s="17"/>
      <c r="V1380" s="17"/>
      <c r="W1380" s="17"/>
      <c r="X1380" s="17"/>
      <c r="Y1380" s="17"/>
      <c r="Z1380" s="17"/>
      <c r="AA1380" s="17"/>
      <c r="AB1380" s="17"/>
      <c r="AC1380" s="17"/>
      <c r="AD1380" s="17"/>
      <c r="AE1380" s="17"/>
      <c r="AR1380" s="174" t="s">
        <v>321</v>
      </c>
      <c r="AT1380" s="174" t="s">
        <v>127</v>
      </c>
      <c r="AU1380" s="174" t="s">
        <v>82</v>
      </c>
      <c r="AY1380" s="3" t="s">
        <v>124</v>
      </c>
      <c r="BE1380" s="175" t="n">
        <f aca="false">IF(N1380="základní",J1380,0)</f>
        <v>0</v>
      </c>
      <c r="BF1380" s="175" t="n">
        <f aca="false">IF(N1380="snížená",J1380,0)</f>
        <v>0</v>
      </c>
      <c r="BG1380" s="175" t="n">
        <f aca="false">IF(N1380="zákl. přenesená",J1380,0)</f>
        <v>0</v>
      </c>
      <c r="BH1380" s="175" t="n">
        <f aca="false">IF(N1380="sníž. přenesená",J1380,0)</f>
        <v>0</v>
      </c>
      <c r="BI1380" s="175" t="n">
        <f aca="false">IF(N1380="nulová",J1380,0)</f>
        <v>0</v>
      </c>
      <c r="BJ1380" s="3" t="s">
        <v>80</v>
      </c>
      <c r="BK1380" s="175" t="n">
        <f aca="false">ROUND(I1380*H1380,2)</f>
        <v>0</v>
      </c>
      <c r="BL1380" s="3" t="s">
        <v>321</v>
      </c>
      <c r="BM1380" s="174" t="s">
        <v>1583</v>
      </c>
    </row>
    <row r="1381" s="22" customFormat="true" ht="33" hidden="false" customHeight="true" outlineLevel="0" collapsed="false">
      <c r="A1381" s="17"/>
      <c r="B1381" s="162"/>
      <c r="C1381" s="163" t="s">
        <v>1584</v>
      </c>
      <c r="D1381" s="163" t="s">
        <v>127</v>
      </c>
      <c r="E1381" s="164" t="s">
        <v>1585</v>
      </c>
      <c r="F1381" s="223" t="s">
        <v>1586</v>
      </c>
      <c r="G1381" s="166" t="s">
        <v>1582</v>
      </c>
      <c r="H1381" s="167" t="n">
        <v>2</v>
      </c>
      <c r="I1381" s="168"/>
      <c r="J1381" s="168" t="n">
        <f aca="false">ROUND(I1381*H1381,2)</f>
        <v>0</v>
      </c>
      <c r="K1381" s="169"/>
      <c r="L1381" s="18"/>
      <c r="M1381" s="170"/>
      <c r="N1381" s="171" t="s">
        <v>37</v>
      </c>
      <c r="O1381" s="172" t="n">
        <v>0</v>
      </c>
      <c r="P1381" s="172" t="n">
        <f aca="false">O1381*H1381</f>
        <v>0</v>
      </c>
      <c r="Q1381" s="172" t="n">
        <v>0</v>
      </c>
      <c r="R1381" s="172" t="n">
        <f aca="false">Q1381*H1381</f>
        <v>0</v>
      </c>
      <c r="S1381" s="172" t="n">
        <v>0</v>
      </c>
      <c r="T1381" s="173" t="n">
        <f aca="false">S1381*H1381</f>
        <v>0</v>
      </c>
      <c r="U1381" s="17"/>
      <c r="V1381" s="17"/>
      <c r="W1381" s="17"/>
      <c r="X1381" s="17"/>
      <c r="Y1381" s="17"/>
      <c r="Z1381" s="17"/>
      <c r="AA1381" s="17"/>
      <c r="AB1381" s="17"/>
      <c r="AC1381" s="17"/>
      <c r="AD1381" s="17"/>
      <c r="AE1381" s="17"/>
      <c r="AR1381" s="174" t="s">
        <v>321</v>
      </c>
      <c r="AT1381" s="174" t="s">
        <v>127</v>
      </c>
      <c r="AU1381" s="174" t="s">
        <v>82</v>
      </c>
      <c r="AY1381" s="3" t="s">
        <v>124</v>
      </c>
      <c r="BE1381" s="175" t="n">
        <f aca="false">IF(N1381="základní",J1381,0)</f>
        <v>0</v>
      </c>
      <c r="BF1381" s="175" t="n">
        <f aca="false">IF(N1381="snížená",J1381,0)</f>
        <v>0</v>
      </c>
      <c r="BG1381" s="175" t="n">
        <f aca="false">IF(N1381="zákl. přenesená",J1381,0)</f>
        <v>0</v>
      </c>
      <c r="BH1381" s="175" t="n">
        <f aca="false">IF(N1381="sníž. přenesená",J1381,0)</f>
        <v>0</v>
      </c>
      <c r="BI1381" s="175" t="n">
        <f aca="false">IF(N1381="nulová",J1381,0)</f>
        <v>0</v>
      </c>
      <c r="BJ1381" s="3" t="s">
        <v>80</v>
      </c>
      <c r="BK1381" s="175" t="n">
        <f aca="false">ROUND(I1381*H1381,2)</f>
        <v>0</v>
      </c>
      <c r="BL1381" s="3" t="s">
        <v>321</v>
      </c>
      <c r="BM1381" s="174" t="s">
        <v>1587</v>
      </c>
    </row>
    <row r="1382" s="22" customFormat="true" ht="33" hidden="false" customHeight="true" outlineLevel="0" collapsed="false">
      <c r="A1382" s="17"/>
      <c r="B1382" s="162"/>
      <c r="C1382" s="163" t="s">
        <v>1588</v>
      </c>
      <c r="D1382" s="163" t="s">
        <v>127</v>
      </c>
      <c r="E1382" s="164" t="s">
        <v>1589</v>
      </c>
      <c r="F1382" s="223" t="s">
        <v>1590</v>
      </c>
      <c r="G1382" s="166" t="s">
        <v>1582</v>
      </c>
      <c r="H1382" s="167" t="n">
        <v>1</v>
      </c>
      <c r="I1382" s="168"/>
      <c r="J1382" s="168" t="n">
        <f aca="false">ROUND(I1382*H1382,2)</f>
        <v>0</v>
      </c>
      <c r="K1382" s="169"/>
      <c r="L1382" s="18"/>
      <c r="M1382" s="170"/>
      <c r="N1382" s="171" t="s">
        <v>37</v>
      </c>
      <c r="O1382" s="172" t="n">
        <v>0</v>
      </c>
      <c r="P1382" s="172" t="n">
        <f aca="false">O1382*H1382</f>
        <v>0</v>
      </c>
      <c r="Q1382" s="172" t="n">
        <v>0</v>
      </c>
      <c r="R1382" s="172" t="n">
        <f aca="false">Q1382*H1382</f>
        <v>0</v>
      </c>
      <c r="S1382" s="172" t="n">
        <v>0</v>
      </c>
      <c r="T1382" s="173" t="n">
        <f aca="false">S1382*H1382</f>
        <v>0</v>
      </c>
      <c r="U1382" s="17"/>
      <c r="V1382" s="17"/>
      <c r="W1382" s="17"/>
      <c r="X1382" s="17"/>
      <c r="Y1382" s="17"/>
      <c r="Z1382" s="17"/>
      <c r="AA1382" s="17"/>
      <c r="AB1382" s="17"/>
      <c r="AC1382" s="17"/>
      <c r="AD1382" s="17"/>
      <c r="AE1382" s="17"/>
      <c r="AR1382" s="174" t="s">
        <v>321</v>
      </c>
      <c r="AT1382" s="174" t="s">
        <v>127</v>
      </c>
      <c r="AU1382" s="174" t="s">
        <v>82</v>
      </c>
      <c r="AY1382" s="3" t="s">
        <v>124</v>
      </c>
      <c r="BE1382" s="175" t="n">
        <f aca="false">IF(N1382="základní",J1382,0)</f>
        <v>0</v>
      </c>
      <c r="BF1382" s="175" t="n">
        <f aca="false">IF(N1382="snížená",J1382,0)</f>
        <v>0</v>
      </c>
      <c r="BG1382" s="175" t="n">
        <f aca="false">IF(N1382="zákl. přenesená",J1382,0)</f>
        <v>0</v>
      </c>
      <c r="BH1382" s="175" t="n">
        <f aca="false">IF(N1382="sníž. přenesená",J1382,0)</f>
        <v>0</v>
      </c>
      <c r="BI1382" s="175" t="n">
        <f aca="false">IF(N1382="nulová",J1382,0)</f>
        <v>0</v>
      </c>
      <c r="BJ1382" s="3" t="s">
        <v>80</v>
      </c>
      <c r="BK1382" s="175" t="n">
        <f aca="false">ROUND(I1382*H1382,2)</f>
        <v>0</v>
      </c>
      <c r="BL1382" s="3" t="s">
        <v>321</v>
      </c>
      <c r="BM1382" s="174" t="s">
        <v>1591</v>
      </c>
    </row>
    <row r="1383" s="22" customFormat="true" ht="33" hidden="false" customHeight="true" outlineLevel="0" collapsed="false">
      <c r="A1383" s="17"/>
      <c r="B1383" s="162"/>
      <c r="C1383" s="163" t="s">
        <v>1592</v>
      </c>
      <c r="D1383" s="163" t="s">
        <v>127</v>
      </c>
      <c r="E1383" s="164" t="s">
        <v>1593</v>
      </c>
      <c r="F1383" s="223" t="s">
        <v>1594</v>
      </c>
      <c r="G1383" s="166" t="s">
        <v>1582</v>
      </c>
      <c r="H1383" s="167" t="n">
        <v>1</v>
      </c>
      <c r="I1383" s="168"/>
      <c r="J1383" s="168" t="n">
        <f aca="false">ROUND(I1383*H1383,2)</f>
        <v>0</v>
      </c>
      <c r="K1383" s="169"/>
      <c r="L1383" s="18"/>
      <c r="M1383" s="170"/>
      <c r="N1383" s="171" t="s">
        <v>37</v>
      </c>
      <c r="O1383" s="172" t="n">
        <v>0</v>
      </c>
      <c r="P1383" s="172" t="n">
        <f aca="false">O1383*H1383</f>
        <v>0</v>
      </c>
      <c r="Q1383" s="172" t="n">
        <v>0</v>
      </c>
      <c r="R1383" s="172" t="n">
        <f aca="false">Q1383*H1383</f>
        <v>0</v>
      </c>
      <c r="S1383" s="172" t="n">
        <v>0</v>
      </c>
      <c r="T1383" s="173" t="n">
        <f aca="false">S1383*H1383</f>
        <v>0</v>
      </c>
      <c r="U1383" s="17"/>
      <c r="V1383" s="17"/>
      <c r="W1383" s="17"/>
      <c r="X1383" s="17"/>
      <c r="Y1383" s="17"/>
      <c r="Z1383" s="17"/>
      <c r="AA1383" s="17"/>
      <c r="AB1383" s="17"/>
      <c r="AC1383" s="17"/>
      <c r="AD1383" s="17"/>
      <c r="AE1383" s="17"/>
      <c r="AR1383" s="174" t="s">
        <v>321</v>
      </c>
      <c r="AT1383" s="174" t="s">
        <v>127</v>
      </c>
      <c r="AU1383" s="174" t="s">
        <v>82</v>
      </c>
      <c r="AY1383" s="3" t="s">
        <v>124</v>
      </c>
      <c r="BE1383" s="175" t="n">
        <f aca="false">IF(N1383="základní",J1383,0)</f>
        <v>0</v>
      </c>
      <c r="BF1383" s="175" t="n">
        <f aca="false">IF(N1383="snížená",J1383,0)</f>
        <v>0</v>
      </c>
      <c r="BG1383" s="175" t="n">
        <f aca="false">IF(N1383="zákl. přenesená",J1383,0)</f>
        <v>0</v>
      </c>
      <c r="BH1383" s="175" t="n">
        <f aca="false">IF(N1383="sníž. přenesená",J1383,0)</f>
        <v>0</v>
      </c>
      <c r="BI1383" s="175" t="n">
        <f aca="false">IF(N1383="nulová",J1383,0)</f>
        <v>0</v>
      </c>
      <c r="BJ1383" s="3" t="s">
        <v>80</v>
      </c>
      <c r="BK1383" s="175" t="n">
        <f aca="false">ROUND(I1383*H1383,2)</f>
        <v>0</v>
      </c>
      <c r="BL1383" s="3" t="s">
        <v>321</v>
      </c>
      <c r="BM1383" s="174" t="s">
        <v>1595</v>
      </c>
    </row>
    <row r="1384" s="22" customFormat="true" ht="21.75" hidden="false" customHeight="true" outlineLevel="0" collapsed="false">
      <c r="A1384" s="17"/>
      <c r="B1384" s="162"/>
      <c r="C1384" s="163" t="s">
        <v>1596</v>
      </c>
      <c r="D1384" s="163" t="s">
        <v>127</v>
      </c>
      <c r="E1384" s="164" t="s">
        <v>1597</v>
      </c>
      <c r="F1384" s="223" t="s">
        <v>1598</v>
      </c>
      <c r="G1384" s="166" t="s">
        <v>1582</v>
      </c>
      <c r="H1384" s="167" t="n">
        <v>1</v>
      </c>
      <c r="I1384" s="168"/>
      <c r="J1384" s="168" t="n">
        <f aca="false">ROUND(I1384*H1384,2)</f>
        <v>0</v>
      </c>
      <c r="K1384" s="169"/>
      <c r="L1384" s="18"/>
      <c r="M1384" s="170"/>
      <c r="N1384" s="171" t="s">
        <v>37</v>
      </c>
      <c r="O1384" s="172" t="n">
        <v>0</v>
      </c>
      <c r="P1384" s="172" t="n">
        <f aca="false">O1384*H1384</f>
        <v>0</v>
      </c>
      <c r="Q1384" s="172" t="n">
        <v>0</v>
      </c>
      <c r="R1384" s="172" t="n">
        <f aca="false">Q1384*H1384</f>
        <v>0</v>
      </c>
      <c r="S1384" s="172" t="n">
        <v>0</v>
      </c>
      <c r="T1384" s="173" t="n">
        <f aca="false">S1384*H1384</f>
        <v>0</v>
      </c>
      <c r="U1384" s="17"/>
      <c r="V1384" s="17"/>
      <c r="W1384" s="17"/>
      <c r="X1384" s="17"/>
      <c r="Y1384" s="17"/>
      <c r="Z1384" s="17"/>
      <c r="AA1384" s="17"/>
      <c r="AB1384" s="17"/>
      <c r="AC1384" s="17"/>
      <c r="AD1384" s="17"/>
      <c r="AE1384" s="17"/>
      <c r="AR1384" s="174" t="s">
        <v>321</v>
      </c>
      <c r="AT1384" s="174" t="s">
        <v>127</v>
      </c>
      <c r="AU1384" s="174" t="s">
        <v>82</v>
      </c>
      <c r="AY1384" s="3" t="s">
        <v>124</v>
      </c>
      <c r="BE1384" s="175" t="n">
        <f aca="false">IF(N1384="základní",J1384,0)</f>
        <v>0</v>
      </c>
      <c r="BF1384" s="175" t="n">
        <f aca="false">IF(N1384="snížená",J1384,0)</f>
        <v>0</v>
      </c>
      <c r="BG1384" s="175" t="n">
        <f aca="false">IF(N1384="zákl. přenesená",J1384,0)</f>
        <v>0</v>
      </c>
      <c r="BH1384" s="175" t="n">
        <f aca="false">IF(N1384="sníž. přenesená",J1384,0)</f>
        <v>0</v>
      </c>
      <c r="BI1384" s="175" t="n">
        <f aca="false">IF(N1384="nulová",J1384,0)</f>
        <v>0</v>
      </c>
      <c r="BJ1384" s="3" t="s">
        <v>80</v>
      </c>
      <c r="BK1384" s="175" t="n">
        <f aca="false">ROUND(I1384*H1384,2)</f>
        <v>0</v>
      </c>
      <c r="BL1384" s="3" t="s">
        <v>321</v>
      </c>
      <c r="BM1384" s="174" t="s">
        <v>1599</v>
      </c>
    </row>
    <row r="1385" s="22" customFormat="true" ht="21.75" hidden="false" customHeight="true" outlineLevel="0" collapsed="false">
      <c r="A1385" s="17"/>
      <c r="B1385" s="162"/>
      <c r="C1385" s="163" t="s">
        <v>1600</v>
      </c>
      <c r="D1385" s="163" t="s">
        <v>127</v>
      </c>
      <c r="E1385" s="164" t="s">
        <v>1601</v>
      </c>
      <c r="F1385" s="223" t="s">
        <v>1602</v>
      </c>
      <c r="G1385" s="166" t="s">
        <v>1582</v>
      </c>
      <c r="H1385" s="167" t="n">
        <v>1</v>
      </c>
      <c r="I1385" s="168"/>
      <c r="J1385" s="168" t="n">
        <f aca="false">ROUND(I1385*H1385,2)</f>
        <v>0</v>
      </c>
      <c r="K1385" s="169"/>
      <c r="L1385" s="18"/>
      <c r="M1385" s="170"/>
      <c r="N1385" s="171" t="s">
        <v>37</v>
      </c>
      <c r="O1385" s="172" t="n">
        <v>0</v>
      </c>
      <c r="P1385" s="172" t="n">
        <f aca="false">O1385*H1385</f>
        <v>0</v>
      </c>
      <c r="Q1385" s="172" t="n">
        <v>0</v>
      </c>
      <c r="R1385" s="172" t="n">
        <f aca="false">Q1385*H1385</f>
        <v>0</v>
      </c>
      <c r="S1385" s="172" t="n">
        <v>0</v>
      </c>
      <c r="T1385" s="173" t="n">
        <f aca="false">S1385*H1385</f>
        <v>0</v>
      </c>
      <c r="U1385" s="17"/>
      <c r="V1385" s="17"/>
      <c r="W1385" s="17"/>
      <c r="X1385" s="17"/>
      <c r="Y1385" s="17"/>
      <c r="Z1385" s="17"/>
      <c r="AA1385" s="17"/>
      <c r="AB1385" s="17"/>
      <c r="AC1385" s="17"/>
      <c r="AD1385" s="17"/>
      <c r="AE1385" s="17"/>
      <c r="AR1385" s="174" t="s">
        <v>321</v>
      </c>
      <c r="AT1385" s="174" t="s">
        <v>127</v>
      </c>
      <c r="AU1385" s="174" t="s">
        <v>82</v>
      </c>
      <c r="AY1385" s="3" t="s">
        <v>124</v>
      </c>
      <c r="BE1385" s="175" t="n">
        <f aca="false">IF(N1385="základní",J1385,0)</f>
        <v>0</v>
      </c>
      <c r="BF1385" s="175" t="n">
        <f aca="false">IF(N1385="snížená",J1385,0)</f>
        <v>0</v>
      </c>
      <c r="BG1385" s="175" t="n">
        <f aca="false">IF(N1385="zákl. přenesená",J1385,0)</f>
        <v>0</v>
      </c>
      <c r="BH1385" s="175" t="n">
        <f aca="false">IF(N1385="sníž. přenesená",J1385,0)</f>
        <v>0</v>
      </c>
      <c r="BI1385" s="175" t="n">
        <f aca="false">IF(N1385="nulová",J1385,0)</f>
        <v>0</v>
      </c>
      <c r="BJ1385" s="3" t="s">
        <v>80</v>
      </c>
      <c r="BK1385" s="175" t="n">
        <f aca="false">ROUND(I1385*H1385,2)</f>
        <v>0</v>
      </c>
      <c r="BL1385" s="3" t="s">
        <v>321</v>
      </c>
      <c r="BM1385" s="174" t="s">
        <v>1603</v>
      </c>
    </row>
    <row r="1386" s="149" customFormat="true" ht="22.8" hidden="false" customHeight="true" outlineLevel="0" collapsed="false">
      <c r="B1386" s="150"/>
      <c r="D1386" s="151" t="s">
        <v>71</v>
      </c>
      <c r="E1386" s="160" t="s">
        <v>1604</v>
      </c>
      <c r="F1386" s="160" t="s">
        <v>1605</v>
      </c>
      <c r="J1386" s="161" t="n">
        <f aca="false">BK1386</f>
        <v>0</v>
      </c>
      <c r="L1386" s="150"/>
      <c r="M1386" s="154"/>
      <c r="N1386" s="155"/>
      <c r="O1386" s="155"/>
      <c r="P1386" s="156" t="n">
        <f aca="false">SUM(P1387:P1483)</f>
        <v>0</v>
      </c>
      <c r="Q1386" s="155"/>
      <c r="R1386" s="156" t="n">
        <f aca="false">SUM(R1387:R1483)</f>
        <v>0</v>
      </c>
      <c r="S1386" s="155"/>
      <c r="T1386" s="157" t="n">
        <f aca="false">SUM(T1387:T1483)</f>
        <v>0</v>
      </c>
      <c r="AR1386" s="151" t="s">
        <v>82</v>
      </c>
      <c r="AT1386" s="158" t="s">
        <v>71</v>
      </c>
      <c r="AU1386" s="158" t="s">
        <v>80</v>
      </c>
      <c r="AY1386" s="151" t="s">
        <v>124</v>
      </c>
      <c r="BK1386" s="159" t="n">
        <f aca="false">SUM(BK1387:BK1483)</f>
        <v>0</v>
      </c>
    </row>
    <row r="1387" s="22" customFormat="true" ht="21.75" hidden="false" customHeight="true" outlineLevel="0" collapsed="false">
      <c r="A1387" s="17"/>
      <c r="B1387" s="162"/>
      <c r="C1387" s="163" t="s">
        <v>1606</v>
      </c>
      <c r="D1387" s="163" t="s">
        <v>127</v>
      </c>
      <c r="E1387" s="164" t="s">
        <v>1607</v>
      </c>
      <c r="F1387" s="165" t="s">
        <v>1608</v>
      </c>
      <c r="G1387" s="166" t="s">
        <v>1582</v>
      </c>
      <c r="H1387" s="167" t="n">
        <v>1</v>
      </c>
      <c r="I1387" s="168"/>
      <c r="J1387" s="168" t="n">
        <f aca="false">ROUND(I1387*H1387,2)</f>
        <v>0</v>
      </c>
      <c r="K1387" s="169"/>
      <c r="L1387" s="18"/>
      <c r="M1387" s="170"/>
      <c r="N1387" s="171" t="s">
        <v>37</v>
      </c>
      <c r="O1387" s="172" t="n">
        <v>0</v>
      </c>
      <c r="P1387" s="172" t="n">
        <f aca="false">O1387*H1387</f>
        <v>0</v>
      </c>
      <c r="Q1387" s="172" t="n">
        <v>0</v>
      </c>
      <c r="R1387" s="172" t="n">
        <f aca="false">Q1387*H1387</f>
        <v>0</v>
      </c>
      <c r="S1387" s="172" t="n">
        <v>0</v>
      </c>
      <c r="T1387" s="173" t="n">
        <f aca="false">S1387*H1387</f>
        <v>0</v>
      </c>
      <c r="U1387" s="17"/>
      <c r="V1387" s="17"/>
      <c r="W1387" s="17"/>
      <c r="X1387" s="17"/>
      <c r="Y1387" s="17"/>
      <c r="Z1387" s="17"/>
      <c r="AA1387" s="17"/>
      <c r="AB1387" s="17"/>
      <c r="AC1387" s="17"/>
      <c r="AD1387" s="17"/>
      <c r="AE1387" s="17"/>
      <c r="AR1387" s="174" t="s">
        <v>321</v>
      </c>
      <c r="AT1387" s="174" t="s">
        <v>127</v>
      </c>
      <c r="AU1387" s="174" t="s">
        <v>82</v>
      </c>
      <c r="AY1387" s="3" t="s">
        <v>124</v>
      </c>
      <c r="BE1387" s="175" t="n">
        <f aca="false">IF(N1387="základní",J1387,0)</f>
        <v>0</v>
      </c>
      <c r="BF1387" s="175" t="n">
        <f aca="false">IF(N1387="snížená",J1387,0)</f>
        <v>0</v>
      </c>
      <c r="BG1387" s="175" t="n">
        <f aca="false">IF(N1387="zákl. přenesená",J1387,0)</f>
        <v>0</v>
      </c>
      <c r="BH1387" s="175" t="n">
        <f aca="false">IF(N1387="sníž. přenesená",J1387,0)</f>
        <v>0</v>
      </c>
      <c r="BI1387" s="175" t="n">
        <f aca="false">IF(N1387="nulová",J1387,0)</f>
        <v>0</v>
      </c>
      <c r="BJ1387" s="3" t="s">
        <v>80</v>
      </c>
      <c r="BK1387" s="175" t="n">
        <f aca="false">ROUND(I1387*H1387,2)</f>
        <v>0</v>
      </c>
      <c r="BL1387" s="3" t="s">
        <v>321</v>
      </c>
      <c r="BM1387" s="174" t="s">
        <v>1609</v>
      </c>
    </row>
    <row r="1388" s="22" customFormat="true" ht="21.75" hidden="false" customHeight="true" outlineLevel="0" collapsed="false">
      <c r="A1388" s="17"/>
      <c r="B1388" s="162"/>
      <c r="C1388" s="163" t="s">
        <v>1610</v>
      </c>
      <c r="D1388" s="163" t="s">
        <v>127</v>
      </c>
      <c r="E1388" s="164" t="s">
        <v>1611</v>
      </c>
      <c r="F1388" s="165" t="s">
        <v>1612</v>
      </c>
      <c r="G1388" s="166" t="s">
        <v>1582</v>
      </c>
      <c r="H1388" s="167" t="n">
        <v>1</v>
      </c>
      <c r="I1388" s="168"/>
      <c r="J1388" s="168" t="n">
        <f aca="false">ROUND(I1388*H1388,2)</f>
        <v>0</v>
      </c>
      <c r="K1388" s="169"/>
      <c r="L1388" s="18"/>
      <c r="M1388" s="170"/>
      <c r="N1388" s="171" t="s">
        <v>37</v>
      </c>
      <c r="O1388" s="172" t="n">
        <v>0</v>
      </c>
      <c r="P1388" s="172" t="n">
        <f aca="false">O1388*H1388</f>
        <v>0</v>
      </c>
      <c r="Q1388" s="172" t="n">
        <v>0</v>
      </c>
      <c r="R1388" s="172" t="n">
        <f aca="false">Q1388*H1388</f>
        <v>0</v>
      </c>
      <c r="S1388" s="172" t="n">
        <v>0</v>
      </c>
      <c r="T1388" s="173" t="n">
        <f aca="false">S1388*H1388</f>
        <v>0</v>
      </c>
      <c r="U1388" s="17"/>
      <c r="V1388" s="17"/>
      <c r="W1388" s="17"/>
      <c r="X1388" s="17"/>
      <c r="Y1388" s="17"/>
      <c r="Z1388" s="17"/>
      <c r="AA1388" s="17"/>
      <c r="AB1388" s="17"/>
      <c r="AC1388" s="17"/>
      <c r="AD1388" s="17"/>
      <c r="AE1388" s="17"/>
      <c r="AR1388" s="174" t="s">
        <v>321</v>
      </c>
      <c r="AT1388" s="174" t="s">
        <v>127</v>
      </c>
      <c r="AU1388" s="174" t="s">
        <v>82</v>
      </c>
      <c r="AY1388" s="3" t="s">
        <v>124</v>
      </c>
      <c r="BE1388" s="175" t="n">
        <f aca="false">IF(N1388="základní",J1388,0)</f>
        <v>0</v>
      </c>
      <c r="BF1388" s="175" t="n">
        <f aca="false">IF(N1388="snížená",J1388,0)</f>
        <v>0</v>
      </c>
      <c r="BG1388" s="175" t="n">
        <f aca="false">IF(N1388="zákl. přenesená",J1388,0)</f>
        <v>0</v>
      </c>
      <c r="BH1388" s="175" t="n">
        <f aca="false">IF(N1388="sníž. přenesená",J1388,0)</f>
        <v>0</v>
      </c>
      <c r="BI1388" s="175" t="n">
        <f aca="false">IF(N1388="nulová",J1388,0)</f>
        <v>0</v>
      </c>
      <c r="BJ1388" s="3" t="s">
        <v>80</v>
      </c>
      <c r="BK1388" s="175" t="n">
        <f aca="false">ROUND(I1388*H1388,2)</f>
        <v>0</v>
      </c>
      <c r="BL1388" s="3" t="s">
        <v>321</v>
      </c>
      <c r="BM1388" s="174" t="s">
        <v>1613</v>
      </c>
    </row>
    <row r="1389" s="22" customFormat="true" ht="21.75" hidden="false" customHeight="true" outlineLevel="0" collapsed="false">
      <c r="A1389" s="17"/>
      <c r="B1389" s="162"/>
      <c r="C1389" s="163" t="s">
        <v>1614</v>
      </c>
      <c r="D1389" s="163" t="s">
        <v>127</v>
      </c>
      <c r="E1389" s="164" t="s">
        <v>1615</v>
      </c>
      <c r="F1389" s="165" t="s">
        <v>1616</v>
      </c>
      <c r="G1389" s="166" t="s">
        <v>1582</v>
      </c>
      <c r="H1389" s="167" t="n">
        <v>1</v>
      </c>
      <c r="I1389" s="168"/>
      <c r="J1389" s="168" t="n">
        <f aca="false">ROUND(I1389*H1389,2)</f>
        <v>0</v>
      </c>
      <c r="K1389" s="169"/>
      <c r="L1389" s="18"/>
      <c r="M1389" s="170"/>
      <c r="N1389" s="171" t="s">
        <v>37</v>
      </c>
      <c r="O1389" s="172" t="n">
        <v>0</v>
      </c>
      <c r="P1389" s="172" t="n">
        <f aca="false">O1389*H1389</f>
        <v>0</v>
      </c>
      <c r="Q1389" s="172" t="n">
        <v>0</v>
      </c>
      <c r="R1389" s="172" t="n">
        <f aca="false">Q1389*H1389</f>
        <v>0</v>
      </c>
      <c r="S1389" s="172" t="n">
        <v>0</v>
      </c>
      <c r="T1389" s="173" t="n">
        <f aca="false">S1389*H1389</f>
        <v>0</v>
      </c>
      <c r="U1389" s="17"/>
      <c r="V1389" s="17"/>
      <c r="W1389" s="17"/>
      <c r="X1389" s="17"/>
      <c r="Y1389" s="17"/>
      <c r="Z1389" s="17"/>
      <c r="AA1389" s="17"/>
      <c r="AB1389" s="17"/>
      <c r="AC1389" s="17"/>
      <c r="AD1389" s="17"/>
      <c r="AE1389" s="17"/>
      <c r="AR1389" s="174" t="s">
        <v>321</v>
      </c>
      <c r="AT1389" s="174" t="s">
        <v>127</v>
      </c>
      <c r="AU1389" s="174" t="s">
        <v>82</v>
      </c>
      <c r="AY1389" s="3" t="s">
        <v>124</v>
      </c>
      <c r="BE1389" s="175" t="n">
        <f aca="false">IF(N1389="základní",J1389,0)</f>
        <v>0</v>
      </c>
      <c r="BF1389" s="175" t="n">
        <f aca="false">IF(N1389="snížená",J1389,0)</f>
        <v>0</v>
      </c>
      <c r="BG1389" s="175" t="n">
        <f aca="false">IF(N1389="zákl. přenesená",J1389,0)</f>
        <v>0</v>
      </c>
      <c r="BH1389" s="175" t="n">
        <f aca="false">IF(N1389="sníž. přenesená",J1389,0)</f>
        <v>0</v>
      </c>
      <c r="BI1389" s="175" t="n">
        <f aca="false">IF(N1389="nulová",J1389,0)</f>
        <v>0</v>
      </c>
      <c r="BJ1389" s="3" t="s">
        <v>80</v>
      </c>
      <c r="BK1389" s="175" t="n">
        <f aca="false">ROUND(I1389*H1389,2)</f>
        <v>0</v>
      </c>
      <c r="BL1389" s="3" t="s">
        <v>321</v>
      </c>
      <c r="BM1389" s="174" t="s">
        <v>1617</v>
      </c>
    </row>
    <row r="1390" s="22" customFormat="true" ht="21.75" hidden="false" customHeight="true" outlineLevel="0" collapsed="false">
      <c r="A1390" s="17"/>
      <c r="B1390" s="162"/>
      <c r="C1390" s="163" t="s">
        <v>1618</v>
      </c>
      <c r="D1390" s="163" t="s">
        <v>127</v>
      </c>
      <c r="E1390" s="164" t="s">
        <v>1619</v>
      </c>
      <c r="F1390" s="165" t="s">
        <v>1620</v>
      </c>
      <c r="G1390" s="166" t="s">
        <v>1582</v>
      </c>
      <c r="H1390" s="167" t="n">
        <v>1</v>
      </c>
      <c r="I1390" s="168"/>
      <c r="J1390" s="168" t="n">
        <f aca="false">ROUND(I1390*H1390,2)</f>
        <v>0</v>
      </c>
      <c r="K1390" s="169"/>
      <c r="L1390" s="18"/>
      <c r="M1390" s="170"/>
      <c r="N1390" s="171" t="s">
        <v>37</v>
      </c>
      <c r="O1390" s="172" t="n">
        <v>0</v>
      </c>
      <c r="P1390" s="172" t="n">
        <f aca="false">O1390*H1390</f>
        <v>0</v>
      </c>
      <c r="Q1390" s="172" t="n">
        <v>0</v>
      </c>
      <c r="R1390" s="172" t="n">
        <f aca="false">Q1390*H1390</f>
        <v>0</v>
      </c>
      <c r="S1390" s="172" t="n">
        <v>0</v>
      </c>
      <c r="T1390" s="173" t="n">
        <f aca="false">S1390*H1390</f>
        <v>0</v>
      </c>
      <c r="U1390" s="17"/>
      <c r="V1390" s="17"/>
      <c r="W1390" s="17"/>
      <c r="X1390" s="17"/>
      <c r="Y1390" s="17"/>
      <c r="Z1390" s="17"/>
      <c r="AA1390" s="17"/>
      <c r="AB1390" s="17"/>
      <c r="AC1390" s="17"/>
      <c r="AD1390" s="17"/>
      <c r="AE1390" s="17"/>
      <c r="AR1390" s="174" t="s">
        <v>321</v>
      </c>
      <c r="AT1390" s="174" t="s">
        <v>127</v>
      </c>
      <c r="AU1390" s="174" t="s">
        <v>82</v>
      </c>
      <c r="AY1390" s="3" t="s">
        <v>124</v>
      </c>
      <c r="BE1390" s="175" t="n">
        <f aca="false">IF(N1390="základní",J1390,0)</f>
        <v>0</v>
      </c>
      <c r="BF1390" s="175" t="n">
        <f aca="false">IF(N1390="snížená",J1390,0)</f>
        <v>0</v>
      </c>
      <c r="BG1390" s="175" t="n">
        <f aca="false">IF(N1390="zákl. přenesená",J1390,0)</f>
        <v>0</v>
      </c>
      <c r="BH1390" s="175" t="n">
        <f aca="false">IF(N1390="sníž. přenesená",J1390,0)</f>
        <v>0</v>
      </c>
      <c r="BI1390" s="175" t="n">
        <f aca="false">IF(N1390="nulová",J1390,0)</f>
        <v>0</v>
      </c>
      <c r="BJ1390" s="3" t="s">
        <v>80</v>
      </c>
      <c r="BK1390" s="175" t="n">
        <f aca="false">ROUND(I1390*H1390,2)</f>
        <v>0</v>
      </c>
      <c r="BL1390" s="3" t="s">
        <v>321</v>
      </c>
      <c r="BM1390" s="174" t="s">
        <v>1621</v>
      </c>
    </row>
    <row r="1391" s="22" customFormat="true" ht="21.75" hidden="false" customHeight="true" outlineLevel="0" collapsed="false">
      <c r="A1391" s="17"/>
      <c r="B1391" s="162"/>
      <c r="C1391" s="163" t="s">
        <v>1622</v>
      </c>
      <c r="D1391" s="163" t="s">
        <v>127</v>
      </c>
      <c r="E1391" s="164" t="s">
        <v>1623</v>
      </c>
      <c r="F1391" s="165" t="s">
        <v>1624</v>
      </c>
      <c r="G1391" s="166" t="s">
        <v>1582</v>
      </c>
      <c r="H1391" s="167" t="n">
        <v>1</v>
      </c>
      <c r="I1391" s="168"/>
      <c r="J1391" s="168" t="n">
        <f aca="false">ROUND(I1391*H1391,2)</f>
        <v>0</v>
      </c>
      <c r="K1391" s="169"/>
      <c r="L1391" s="18"/>
      <c r="M1391" s="170"/>
      <c r="N1391" s="171" t="s">
        <v>37</v>
      </c>
      <c r="O1391" s="172" t="n">
        <v>0</v>
      </c>
      <c r="P1391" s="172" t="n">
        <f aca="false">O1391*H1391</f>
        <v>0</v>
      </c>
      <c r="Q1391" s="172" t="n">
        <v>0</v>
      </c>
      <c r="R1391" s="172" t="n">
        <f aca="false">Q1391*H1391</f>
        <v>0</v>
      </c>
      <c r="S1391" s="172" t="n">
        <v>0</v>
      </c>
      <c r="T1391" s="173" t="n">
        <f aca="false">S1391*H1391</f>
        <v>0</v>
      </c>
      <c r="U1391" s="17"/>
      <c r="V1391" s="17"/>
      <c r="W1391" s="17"/>
      <c r="X1391" s="17"/>
      <c r="Y1391" s="17"/>
      <c r="Z1391" s="17"/>
      <c r="AA1391" s="17"/>
      <c r="AB1391" s="17"/>
      <c r="AC1391" s="17"/>
      <c r="AD1391" s="17"/>
      <c r="AE1391" s="17"/>
      <c r="AR1391" s="174" t="s">
        <v>321</v>
      </c>
      <c r="AT1391" s="174" t="s">
        <v>127</v>
      </c>
      <c r="AU1391" s="174" t="s">
        <v>82</v>
      </c>
      <c r="AY1391" s="3" t="s">
        <v>124</v>
      </c>
      <c r="BE1391" s="175" t="n">
        <f aca="false">IF(N1391="základní",J1391,0)</f>
        <v>0</v>
      </c>
      <c r="BF1391" s="175" t="n">
        <f aca="false">IF(N1391="snížená",J1391,0)</f>
        <v>0</v>
      </c>
      <c r="BG1391" s="175" t="n">
        <f aca="false">IF(N1391="zákl. přenesená",J1391,0)</f>
        <v>0</v>
      </c>
      <c r="BH1391" s="175" t="n">
        <f aca="false">IF(N1391="sníž. přenesená",J1391,0)</f>
        <v>0</v>
      </c>
      <c r="BI1391" s="175" t="n">
        <f aca="false">IF(N1391="nulová",J1391,0)</f>
        <v>0</v>
      </c>
      <c r="BJ1391" s="3" t="s">
        <v>80</v>
      </c>
      <c r="BK1391" s="175" t="n">
        <f aca="false">ROUND(I1391*H1391,2)</f>
        <v>0</v>
      </c>
      <c r="BL1391" s="3" t="s">
        <v>321</v>
      </c>
      <c r="BM1391" s="174" t="s">
        <v>1625</v>
      </c>
    </row>
    <row r="1392" s="22" customFormat="true" ht="21.75" hidden="false" customHeight="true" outlineLevel="0" collapsed="false">
      <c r="A1392" s="17"/>
      <c r="B1392" s="162"/>
      <c r="C1392" s="163" t="s">
        <v>1626</v>
      </c>
      <c r="D1392" s="163" t="s">
        <v>127</v>
      </c>
      <c r="E1392" s="164" t="s">
        <v>1627</v>
      </c>
      <c r="F1392" s="165" t="s">
        <v>1628</v>
      </c>
      <c r="G1392" s="166" t="s">
        <v>1582</v>
      </c>
      <c r="H1392" s="167" t="n">
        <v>1</v>
      </c>
      <c r="I1392" s="168"/>
      <c r="J1392" s="168" t="n">
        <f aca="false">ROUND(I1392*H1392,2)</f>
        <v>0</v>
      </c>
      <c r="K1392" s="169"/>
      <c r="L1392" s="18"/>
      <c r="M1392" s="170"/>
      <c r="N1392" s="171" t="s">
        <v>37</v>
      </c>
      <c r="O1392" s="172" t="n">
        <v>0</v>
      </c>
      <c r="P1392" s="172" t="n">
        <f aca="false">O1392*H1392</f>
        <v>0</v>
      </c>
      <c r="Q1392" s="172" t="n">
        <v>0</v>
      </c>
      <c r="R1392" s="172" t="n">
        <f aca="false">Q1392*H1392</f>
        <v>0</v>
      </c>
      <c r="S1392" s="172" t="n">
        <v>0</v>
      </c>
      <c r="T1392" s="173" t="n">
        <f aca="false">S1392*H1392</f>
        <v>0</v>
      </c>
      <c r="U1392" s="17"/>
      <c r="V1392" s="17"/>
      <c r="W1392" s="17"/>
      <c r="X1392" s="17"/>
      <c r="Y1392" s="17"/>
      <c r="Z1392" s="17"/>
      <c r="AA1392" s="17"/>
      <c r="AB1392" s="17"/>
      <c r="AC1392" s="17"/>
      <c r="AD1392" s="17"/>
      <c r="AE1392" s="17"/>
      <c r="AR1392" s="174" t="s">
        <v>321</v>
      </c>
      <c r="AT1392" s="174" t="s">
        <v>127</v>
      </c>
      <c r="AU1392" s="174" t="s">
        <v>82</v>
      </c>
      <c r="AY1392" s="3" t="s">
        <v>124</v>
      </c>
      <c r="BE1392" s="175" t="n">
        <f aca="false">IF(N1392="základní",J1392,0)</f>
        <v>0</v>
      </c>
      <c r="BF1392" s="175" t="n">
        <f aca="false">IF(N1392="snížená",J1392,0)</f>
        <v>0</v>
      </c>
      <c r="BG1392" s="175" t="n">
        <f aca="false">IF(N1392="zákl. přenesená",J1392,0)</f>
        <v>0</v>
      </c>
      <c r="BH1392" s="175" t="n">
        <f aca="false">IF(N1392="sníž. přenesená",J1392,0)</f>
        <v>0</v>
      </c>
      <c r="BI1392" s="175" t="n">
        <f aca="false">IF(N1392="nulová",J1392,0)</f>
        <v>0</v>
      </c>
      <c r="BJ1392" s="3" t="s">
        <v>80</v>
      </c>
      <c r="BK1392" s="175" t="n">
        <f aca="false">ROUND(I1392*H1392,2)</f>
        <v>0</v>
      </c>
      <c r="BL1392" s="3" t="s">
        <v>321</v>
      </c>
      <c r="BM1392" s="174" t="s">
        <v>1629</v>
      </c>
    </row>
    <row r="1393" s="22" customFormat="true" ht="21.75" hidden="false" customHeight="true" outlineLevel="0" collapsed="false">
      <c r="A1393" s="17"/>
      <c r="B1393" s="162"/>
      <c r="C1393" s="163" t="s">
        <v>1630</v>
      </c>
      <c r="D1393" s="163" t="s">
        <v>127</v>
      </c>
      <c r="E1393" s="164" t="s">
        <v>1631</v>
      </c>
      <c r="F1393" s="165" t="s">
        <v>1632</v>
      </c>
      <c r="G1393" s="166" t="s">
        <v>1582</v>
      </c>
      <c r="H1393" s="167" t="n">
        <v>1</v>
      </c>
      <c r="I1393" s="168"/>
      <c r="J1393" s="168" t="n">
        <f aca="false">ROUND(I1393*H1393,2)</f>
        <v>0</v>
      </c>
      <c r="K1393" s="169"/>
      <c r="L1393" s="18"/>
      <c r="M1393" s="170"/>
      <c r="N1393" s="171" t="s">
        <v>37</v>
      </c>
      <c r="O1393" s="172" t="n">
        <v>0</v>
      </c>
      <c r="P1393" s="172" t="n">
        <f aca="false">O1393*H1393</f>
        <v>0</v>
      </c>
      <c r="Q1393" s="172" t="n">
        <v>0</v>
      </c>
      <c r="R1393" s="172" t="n">
        <f aca="false">Q1393*H1393</f>
        <v>0</v>
      </c>
      <c r="S1393" s="172" t="n">
        <v>0</v>
      </c>
      <c r="T1393" s="173" t="n">
        <f aca="false">S1393*H1393</f>
        <v>0</v>
      </c>
      <c r="U1393" s="17"/>
      <c r="V1393" s="17"/>
      <c r="W1393" s="17"/>
      <c r="X1393" s="17"/>
      <c r="Y1393" s="17"/>
      <c r="Z1393" s="17"/>
      <c r="AA1393" s="17"/>
      <c r="AB1393" s="17"/>
      <c r="AC1393" s="17"/>
      <c r="AD1393" s="17"/>
      <c r="AE1393" s="17"/>
      <c r="AR1393" s="174" t="s">
        <v>321</v>
      </c>
      <c r="AT1393" s="174" t="s">
        <v>127</v>
      </c>
      <c r="AU1393" s="174" t="s">
        <v>82</v>
      </c>
      <c r="AY1393" s="3" t="s">
        <v>124</v>
      </c>
      <c r="BE1393" s="175" t="n">
        <f aca="false">IF(N1393="základní",J1393,0)</f>
        <v>0</v>
      </c>
      <c r="BF1393" s="175" t="n">
        <f aca="false">IF(N1393="snížená",J1393,0)</f>
        <v>0</v>
      </c>
      <c r="BG1393" s="175" t="n">
        <f aca="false">IF(N1393="zákl. přenesená",J1393,0)</f>
        <v>0</v>
      </c>
      <c r="BH1393" s="175" t="n">
        <f aca="false">IF(N1393="sníž. přenesená",J1393,0)</f>
        <v>0</v>
      </c>
      <c r="BI1393" s="175" t="n">
        <f aca="false">IF(N1393="nulová",J1393,0)</f>
        <v>0</v>
      </c>
      <c r="BJ1393" s="3" t="s">
        <v>80</v>
      </c>
      <c r="BK1393" s="175" t="n">
        <f aca="false">ROUND(I1393*H1393,2)</f>
        <v>0</v>
      </c>
      <c r="BL1393" s="3" t="s">
        <v>321</v>
      </c>
      <c r="BM1393" s="174" t="s">
        <v>1633</v>
      </c>
    </row>
    <row r="1394" s="22" customFormat="true" ht="21.75" hidden="false" customHeight="true" outlineLevel="0" collapsed="false">
      <c r="A1394" s="17"/>
      <c r="B1394" s="162"/>
      <c r="C1394" s="163" t="s">
        <v>1634</v>
      </c>
      <c r="D1394" s="163" t="s">
        <v>127</v>
      </c>
      <c r="E1394" s="164" t="s">
        <v>1635</v>
      </c>
      <c r="F1394" s="165" t="s">
        <v>1636</v>
      </c>
      <c r="G1394" s="166" t="s">
        <v>1582</v>
      </c>
      <c r="H1394" s="167" t="n">
        <v>1</v>
      </c>
      <c r="I1394" s="168"/>
      <c r="J1394" s="168" t="n">
        <f aca="false">ROUND(I1394*H1394,2)</f>
        <v>0</v>
      </c>
      <c r="K1394" s="169"/>
      <c r="L1394" s="18"/>
      <c r="M1394" s="170"/>
      <c r="N1394" s="171" t="s">
        <v>37</v>
      </c>
      <c r="O1394" s="172" t="n">
        <v>0</v>
      </c>
      <c r="P1394" s="172" t="n">
        <f aca="false">O1394*H1394</f>
        <v>0</v>
      </c>
      <c r="Q1394" s="172" t="n">
        <v>0</v>
      </c>
      <c r="R1394" s="172" t="n">
        <f aca="false">Q1394*H1394</f>
        <v>0</v>
      </c>
      <c r="S1394" s="172" t="n">
        <v>0</v>
      </c>
      <c r="T1394" s="173" t="n">
        <f aca="false">S1394*H1394</f>
        <v>0</v>
      </c>
      <c r="U1394" s="17"/>
      <c r="V1394" s="17"/>
      <c r="W1394" s="17"/>
      <c r="X1394" s="17"/>
      <c r="Y1394" s="17"/>
      <c r="Z1394" s="17"/>
      <c r="AA1394" s="17"/>
      <c r="AB1394" s="17"/>
      <c r="AC1394" s="17"/>
      <c r="AD1394" s="17"/>
      <c r="AE1394" s="17"/>
      <c r="AR1394" s="174" t="s">
        <v>321</v>
      </c>
      <c r="AT1394" s="174" t="s">
        <v>127</v>
      </c>
      <c r="AU1394" s="174" t="s">
        <v>82</v>
      </c>
      <c r="AY1394" s="3" t="s">
        <v>124</v>
      </c>
      <c r="BE1394" s="175" t="n">
        <f aca="false">IF(N1394="základní",J1394,0)</f>
        <v>0</v>
      </c>
      <c r="BF1394" s="175" t="n">
        <f aca="false">IF(N1394="snížená",J1394,0)</f>
        <v>0</v>
      </c>
      <c r="BG1394" s="175" t="n">
        <f aca="false">IF(N1394="zákl. přenesená",J1394,0)</f>
        <v>0</v>
      </c>
      <c r="BH1394" s="175" t="n">
        <f aca="false">IF(N1394="sníž. přenesená",J1394,0)</f>
        <v>0</v>
      </c>
      <c r="BI1394" s="175" t="n">
        <f aca="false">IF(N1394="nulová",J1394,0)</f>
        <v>0</v>
      </c>
      <c r="BJ1394" s="3" t="s">
        <v>80</v>
      </c>
      <c r="BK1394" s="175" t="n">
        <f aca="false">ROUND(I1394*H1394,2)</f>
        <v>0</v>
      </c>
      <c r="BL1394" s="3" t="s">
        <v>321</v>
      </c>
      <c r="BM1394" s="174" t="s">
        <v>1637</v>
      </c>
    </row>
    <row r="1395" s="22" customFormat="true" ht="21.75" hidden="false" customHeight="true" outlineLevel="0" collapsed="false">
      <c r="A1395" s="17"/>
      <c r="B1395" s="162"/>
      <c r="C1395" s="163" t="s">
        <v>1638</v>
      </c>
      <c r="D1395" s="163" t="s">
        <v>127</v>
      </c>
      <c r="E1395" s="164" t="s">
        <v>1639</v>
      </c>
      <c r="F1395" s="165" t="s">
        <v>1640</v>
      </c>
      <c r="G1395" s="166" t="s">
        <v>1582</v>
      </c>
      <c r="H1395" s="167" t="n">
        <v>1</v>
      </c>
      <c r="I1395" s="168"/>
      <c r="J1395" s="168" t="n">
        <f aca="false">ROUND(I1395*H1395,2)</f>
        <v>0</v>
      </c>
      <c r="K1395" s="169"/>
      <c r="L1395" s="18"/>
      <c r="M1395" s="170"/>
      <c r="N1395" s="171" t="s">
        <v>37</v>
      </c>
      <c r="O1395" s="172" t="n">
        <v>0</v>
      </c>
      <c r="P1395" s="172" t="n">
        <f aca="false">O1395*H1395</f>
        <v>0</v>
      </c>
      <c r="Q1395" s="172" t="n">
        <v>0</v>
      </c>
      <c r="R1395" s="172" t="n">
        <f aca="false">Q1395*H1395</f>
        <v>0</v>
      </c>
      <c r="S1395" s="172" t="n">
        <v>0</v>
      </c>
      <c r="T1395" s="173" t="n">
        <f aca="false">S1395*H1395</f>
        <v>0</v>
      </c>
      <c r="U1395" s="17"/>
      <c r="V1395" s="17"/>
      <c r="W1395" s="17"/>
      <c r="X1395" s="17"/>
      <c r="Y1395" s="17"/>
      <c r="Z1395" s="17"/>
      <c r="AA1395" s="17"/>
      <c r="AB1395" s="17"/>
      <c r="AC1395" s="17"/>
      <c r="AD1395" s="17"/>
      <c r="AE1395" s="17"/>
      <c r="AR1395" s="174" t="s">
        <v>321</v>
      </c>
      <c r="AT1395" s="174" t="s">
        <v>127</v>
      </c>
      <c r="AU1395" s="174" t="s">
        <v>82</v>
      </c>
      <c r="AY1395" s="3" t="s">
        <v>124</v>
      </c>
      <c r="BE1395" s="175" t="n">
        <f aca="false">IF(N1395="základní",J1395,0)</f>
        <v>0</v>
      </c>
      <c r="BF1395" s="175" t="n">
        <f aca="false">IF(N1395="snížená",J1395,0)</f>
        <v>0</v>
      </c>
      <c r="BG1395" s="175" t="n">
        <f aca="false">IF(N1395="zákl. přenesená",J1395,0)</f>
        <v>0</v>
      </c>
      <c r="BH1395" s="175" t="n">
        <f aca="false">IF(N1395="sníž. přenesená",J1395,0)</f>
        <v>0</v>
      </c>
      <c r="BI1395" s="175" t="n">
        <f aca="false">IF(N1395="nulová",J1395,0)</f>
        <v>0</v>
      </c>
      <c r="BJ1395" s="3" t="s">
        <v>80</v>
      </c>
      <c r="BK1395" s="175" t="n">
        <f aca="false">ROUND(I1395*H1395,2)</f>
        <v>0</v>
      </c>
      <c r="BL1395" s="3" t="s">
        <v>321</v>
      </c>
      <c r="BM1395" s="174" t="s">
        <v>1641</v>
      </c>
    </row>
    <row r="1396" s="22" customFormat="true" ht="21.75" hidden="false" customHeight="true" outlineLevel="0" collapsed="false">
      <c r="A1396" s="17"/>
      <c r="B1396" s="162"/>
      <c r="C1396" s="163" t="s">
        <v>1642</v>
      </c>
      <c r="D1396" s="163" t="s">
        <v>127</v>
      </c>
      <c r="E1396" s="164" t="s">
        <v>1643</v>
      </c>
      <c r="F1396" s="165" t="s">
        <v>1644</v>
      </c>
      <c r="G1396" s="166" t="s">
        <v>1582</v>
      </c>
      <c r="H1396" s="167" t="n">
        <v>1</v>
      </c>
      <c r="I1396" s="168"/>
      <c r="J1396" s="168" t="n">
        <f aca="false">ROUND(I1396*H1396,2)</f>
        <v>0</v>
      </c>
      <c r="K1396" s="169"/>
      <c r="L1396" s="18"/>
      <c r="M1396" s="170"/>
      <c r="N1396" s="171" t="s">
        <v>37</v>
      </c>
      <c r="O1396" s="172" t="n">
        <v>0</v>
      </c>
      <c r="P1396" s="172" t="n">
        <f aca="false">O1396*H1396</f>
        <v>0</v>
      </c>
      <c r="Q1396" s="172" t="n">
        <v>0</v>
      </c>
      <c r="R1396" s="172" t="n">
        <f aca="false">Q1396*H1396</f>
        <v>0</v>
      </c>
      <c r="S1396" s="172" t="n">
        <v>0</v>
      </c>
      <c r="T1396" s="173" t="n">
        <f aca="false">S1396*H1396</f>
        <v>0</v>
      </c>
      <c r="U1396" s="17"/>
      <c r="V1396" s="17"/>
      <c r="W1396" s="17"/>
      <c r="X1396" s="17"/>
      <c r="Y1396" s="17"/>
      <c r="Z1396" s="17"/>
      <c r="AA1396" s="17"/>
      <c r="AB1396" s="17"/>
      <c r="AC1396" s="17"/>
      <c r="AD1396" s="17"/>
      <c r="AE1396" s="17"/>
      <c r="AR1396" s="174" t="s">
        <v>321</v>
      </c>
      <c r="AT1396" s="174" t="s">
        <v>127</v>
      </c>
      <c r="AU1396" s="174" t="s">
        <v>82</v>
      </c>
      <c r="AY1396" s="3" t="s">
        <v>124</v>
      </c>
      <c r="BE1396" s="175" t="n">
        <f aca="false">IF(N1396="základní",J1396,0)</f>
        <v>0</v>
      </c>
      <c r="BF1396" s="175" t="n">
        <f aca="false">IF(N1396="snížená",J1396,0)</f>
        <v>0</v>
      </c>
      <c r="BG1396" s="175" t="n">
        <f aca="false">IF(N1396="zákl. přenesená",J1396,0)</f>
        <v>0</v>
      </c>
      <c r="BH1396" s="175" t="n">
        <f aca="false">IF(N1396="sníž. přenesená",J1396,0)</f>
        <v>0</v>
      </c>
      <c r="BI1396" s="175" t="n">
        <f aca="false">IF(N1396="nulová",J1396,0)</f>
        <v>0</v>
      </c>
      <c r="BJ1396" s="3" t="s">
        <v>80</v>
      </c>
      <c r="BK1396" s="175" t="n">
        <f aca="false">ROUND(I1396*H1396,2)</f>
        <v>0</v>
      </c>
      <c r="BL1396" s="3" t="s">
        <v>321</v>
      </c>
      <c r="BM1396" s="174" t="s">
        <v>1645</v>
      </c>
    </row>
    <row r="1397" s="22" customFormat="true" ht="21.75" hidden="false" customHeight="true" outlineLevel="0" collapsed="false">
      <c r="A1397" s="17"/>
      <c r="B1397" s="162"/>
      <c r="C1397" s="163" t="s">
        <v>1646</v>
      </c>
      <c r="D1397" s="163" t="s">
        <v>127</v>
      </c>
      <c r="E1397" s="164" t="s">
        <v>1647</v>
      </c>
      <c r="F1397" s="165" t="s">
        <v>1648</v>
      </c>
      <c r="G1397" s="166" t="s">
        <v>1582</v>
      </c>
      <c r="H1397" s="167" t="n">
        <v>1</v>
      </c>
      <c r="I1397" s="168"/>
      <c r="J1397" s="168" t="n">
        <f aca="false">ROUND(I1397*H1397,2)</f>
        <v>0</v>
      </c>
      <c r="K1397" s="169"/>
      <c r="L1397" s="18"/>
      <c r="M1397" s="170"/>
      <c r="N1397" s="171" t="s">
        <v>37</v>
      </c>
      <c r="O1397" s="172" t="n">
        <v>0</v>
      </c>
      <c r="P1397" s="172" t="n">
        <f aca="false">O1397*H1397</f>
        <v>0</v>
      </c>
      <c r="Q1397" s="172" t="n">
        <v>0</v>
      </c>
      <c r="R1397" s="172" t="n">
        <f aca="false">Q1397*H1397</f>
        <v>0</v>
      </c>
      <c r="S1397" s="172" t="n">
        <v>0</v>
      </c>
      <c r="T1397" s="173" t="n">
        <f aca="false">S1397*H1397</f>
        <v>0</v>
      </c>
      <c r="U1397" s="17"/>
      <c r="V1397" s="17"/>
      <c r="W1397" s="17"/>
      <c r="X1397" s="17"/>
      <c r="Y1397" s="17"/>
      <c r="Z1397" s="17"/>
      <c r="AA1397" s="17"/>
      <c r="AB1397" s="17"/>
      <c r="AC1397" s="17"/>
      <c r="AD1397" s="17"/>
      <c r="AE1397" s="17"/>
      <c r="AR1397" s="174" t="s">
        <v>321</v>
      </c>
      <c r="AT1397" s="174" t="s">
        <v>127</v>
      </c>
      <c r="AU1397" s="174" t="s">
        <v>82</v>
      </c>
      <c r="AY1397" s="3" t="s">
        <v>124</v>
      </c>
      <c r="BE1397" s="175" t="n">
        <f aca="false">IF(N1397="základní",J1397,0)</f>
        <v>0</v>
      </c>
      <c r="BF1397" s="175" t="n">
        <f aca="false">IF(N1397="snížená",J1397,0)</f>
        <v>0</v>
      </c>
      <c r="BG1397" s="175" t="n">
        <f aca="false">IF(N1397="zákl. přenesená",J1397,0)</f>
        <v>0</v>
      </c>
      <c r="BH1397" s="175" t="n">
        <f aca="false">IF(N1397="sníž. přenesená",J1397,0)</f>
        <v>0</v>
      </c>
      <c r="BI1397" s="175" t="n">
        <f aca="false">IF(N1397="nulová",J1397,0)</f>
        <v>0</v>
      </c>
      <c r="BJ1397" s="3" t="s">
        <v>80</v>
      </c>
      <c r="BK1397" s="175" t="n">
        <f aca="false">ROUND(I1397*H1397,2)</f>
        <v>0</v>
      </c>
      <c r="BL1397" s="3" t="s">
        <v>321</v>
      </c>
      <c r="BM1397" s="174" t="s">
        <v>1649</v>
      </c>
    </row>
    <row r="1398" s="22" customFormat="true" ht="21.75" hidden="false" customHeight="true" outlineLevel="0" collapsed="false">
      <c r="A1398" s="17"/>
      <c r="B1398" s="162"/>
      <c r="C1398" s="163" t="s">
        <v>1650</v>
      </c>
      <c r="D1398" s="163" t="s">
        <v>127</v>
      </c>
      <c r="E1398" s="164" t="s">
        <v>1651</v>
      </c>
      <c r="F1398" s="165" t="s">
        <v>1652</v>
      </c>
      <c r="G1398" s="166" t="s">
        <v>1582</v>
      </c>
      <c r="H1398" s="167" t="n">
        <v>1</v>
      </c>
      <c r="I1398" s="168"/>
      <c r="J1398" s="168" t="n">
        <f aca="false">ROUND(I1398*H1398,2)</f>
        <v>0</v>
      </c>
      <c r="K1398" s="169"/>
      <c r="L1398" s="18"/>
      <c r="M1398" s="170"/>
      <c r="N1398" s="171" t="s">
        <v>37</v>
      </c>
      <c r="O1398" s="172" t="n">
        <v>0</v>
      </c>
      <c r="P1398" s="172" t="n">
        <f aca="false">O1398*H1398</f>
        <v>0</v>
      </c>
      <c r="Q1398" s="172" t="n">
        <v>0</v>
      </c>
      <c r="R1398" s="172" t="n">
        <f aca="false">Q1398*H1398</f>
        <v>0</v>
      </c>
      <c r="S1398" s="172" t="n">
        <v>0</v>
      </c>
      <c r="T1398" s="173" t="n">
        <f aca="false">S1398*H1398</f>
        <v>0</v>
      </c>
      <c r="U1398" s="17"/>
      <c r="V1398" s="17"/>
      <c r="W1398" s="17"/>
      <c r="X1398" s="17"/>
      <c r="Y1398" s="17"/>
      <c r="Z1398" s="17"/>
      <c r="AA1398" s="17"/>
      <c r="AB1398" s="17"/>
      <c r="AC1398" s="17"/>
      <c r="AD1398" s="17"/>
      <c r="AE1398" s="17"/>
      <c r="AR1398" s="174" t="s">
        <v>321</v>
      </c>
      <c r="AT1398" s="174" t="s">
        <v>127</v>
      </c>
      <c r="AU1398" s="174" t="s">
        <v>82</v>
      </c>
      <c r="AY1398" s="3" t="s">
        <v>124</v>
      </c>
      <c r="BE1398" s="175" t="n">
        <f aca="false">IF(N1398="základní",J1398,0)</f>
        <v>0</v>
      </c>
      <c r="BF1398" s="175" t="n">
        <f aca="false">IF(N1398="snížená",J1398,0)</f>
        <v>0</v>
      </c>
      <c r="BG1398" s="175" t="n">
        <f aca="false">IF(N1398="zákl. přenesená",J1398,0)</f>
        <v>0</v>
      </c>
      <c r="BH1398" s="175" t="n">
        <f aca="false">IF(N1398="sníž. přenesená",J1398,0)</f>
        <v>0</v>
      </c>
      <c r="BI1398" s="175" t="n">
        <f aca="false">IF(N1398="nulová",J1398,0)</f>
        <v>0</v>
      </c>
      <c r="BJ1398" s="3" t="s">
        <v>80</v>
      </c>
      <c r="BK1398" s="175" t="n">
        <f aca="false">ROUND(I1398*H1398,2)</f>
        <v>0</v>
      </c>
      <c r="BL1398" s="3" t="s">
        <v>321</v>
      </c>
      <c r="BM1398" s="174" t="s">
        <v>1653</v>
      </c>
    </row>
    <row r="1399" s="22" customFormat="true" ht="21.75" hidden="false" customHeight="true" outlineLevel="0" collapsed="false">
      <c r="A1399" s="17"/>
      <c r="B1399" s="162"/>
      <c r="C1399" s="163" t="s">
        <v>1654</v>
      </c>
      <c r="D1399" s="163" t="s">
        <v>127</v>
      </c>
      <c r="E1399" s="164" t="s">
        <v>1655</v>
      </c>
      <c r="F1399" s="165" t="s">
        <v>1656</v>
      </c>
      <c r="G1399" s="166" t="s">
        <v>1582</v>
      </c>
      <c r="H1399" s="167" t="n">
        <v>1</v>
      </c>
      <c r="I1399" s="168"/>
      <c r="J1399" s="168" t="n">
        <f aca="false">ROUND(I1399*H1399,2)</f>
        <v>0</v>
      </c>
      <c r="K1399" s="169"/>
      <c r="L1399" s="18"/>
      <c r="M1399" s="170"/>
      <c r="N1399" s="171" t="s">
        <v>37</v>
      </c>
      <c r="O1399" s="172" t="n">
        <v>0</v>
      </c>
      <c r="P1399" s="172" t="n">
        <f aca="false">O1399*H1399</f>
        <v>0</v>
      </c>
      <c r="Q1399" s="172" t="n">
        <v>0</v>
      </c>
      <c r="R1399" s="172" t="n">
        <f aca="false">Q1399*H1399</f>
        <v>0</v>
      </c>
      <c r="S1399" s="172" t="n">
        <v>0</v>
      </c>
      <c r="T1399" s="173" t="n">
        <f aca="false">S1399*H1399</f>
        <v>0</v>
      </c>
      <c r="U1399" s="17"/>
      <c r="V1399" s="17"/>
      <c r="W1399" s="17"/>
      <c r="X1399" s="17"/>
      <c r="Y1399" s="17"/>
      <c r="Z1399" s="17"/>
      <c r="AA1399" s="17"/>
      <c r="AB1399" s="17"/>
      <c r="AC1399" s="17"/>
      <c r="AD1399" s="17"/>
      <c r="AE1399" s="17"/>
      <c r="AR1399" s="174" t="s">
        <v>321</v>
      </c>
      <c r="AT1399" s="174" t="s">
        <v>127</v>
      </c>
      <c r="AU1399" s="174" t="s">
        <v>82</v>
      </c>
      <c r="AY1399" s="3" t="s">
        <v>124</v>
      </c>
      <c r="BE1399" s="175" t="n">
        <f aca="false">IF(N1399="základní",J1399,0)</f>
        <v>0</v>
      </c>
      <c r="BF1399" s="175" t="n">
        <f aca="false">IF(N1399="snížená",J1399,0)</f>
        <v>0</v>
      </c>
      <c r="BG1399" s="175" t="n">
        <f aca="false">IF(N1399="zákl. přenesená",J1399,0)</f>
        <v>0</v>
      </c>
      <c r="BH1399" s="175" t="n">
        <f aca="false">IF(N1399="sníž. přenesená",J1399,0)</f>
        <v>0</v>
      </c>
      <c r="BI1399" s="175" t="n">
        <f aca="false">IF(N1399="nulová",J1399,0)</f>
        <v>0</v>
      </c>
      <c r="BJ1399" s="3" t="s">
        <v>80</v>
      </c>
      <c r="BK1399" s="175" t="n">
        <f aca="false">ROUND(I1399*H1399,2)</f>
        <v>0</v>
      </c>
      <c r="BL1399" s="3" t="s">
        <v>321</v>
      </c>
      <c r="BM1399" s="174" t="s">
        <v>1657</v>
      </c>
    </row>
    <row r="1400" s="22" customFormat="true" ht="21.75" hidden="false" customHeight="true" outlineLevel="0" collapsed="false">
      <c r="A1400" s="17"/>
      <c r="B1400" s="162"/>
      <c r="C1400" s="163" t="s">
        <v>1658</v>
      </c>
      <c r="D1400" s="163" t="s">
        <v>127</v>
      </c>
      <c r="E1400" s="164" t="s">
        <v>1659</v>
      </c>
      <c r="F1400" s="165" t="s">
        <v>1660</v>
      </c>
      <c r="G1400" s="166" t="s">
        <v>1582</v>
      </c>
      <c r="H1400" s="167" t="n">
        <v>1</v>
      </c>
      <c r="I1400" s="168"/>
      <c r="J1400" s="168" t="n">
        <f aca="false">ROUND(I1400*H1400,2)</f>
        <v>0</v>
      </c>
      <c r="K1400" s="169"/>
      <c r="L1400" s="18"/>
      <c r="M1400" s="170"/>
      <c r="N1400" s="171" t="s">
        <v>37</v>
      </c>
      <c r="O1400" s="172" t="n">
        <v>0</v>
      </c>
      <c r="P1400" s="172" t="n">
        <f aca="false">O1400*H1400</f>
        <v>0</v>
      </c>
      <c r="Q1400" s="172" t="n">
        <v>0</v>
      </c>
      <c r="R1400" s="172" t="n">
        <f aca="false">Q1400*H1400</f>
        <v>0</v>
      </c>
      <c r="S1400" s="172" t="n">
        <v>0</v>
      </c>
      <c r="T1400" s="173" t="n">
        <f aca="false">S1400*H1400</f>
        <v>0</v>
      </c>
      <c r="U1400" s="17"/>
      <c r="V1400" s="17"/>
      <c r="W1400" s="17"/>
      <c r="X1400" s="17"/>
      <c r="Y1400" s="17"/>
      <c r="Z1400" s="17"/>
      <c r="AA1400" s="17"/>
      <c r="AB1400" s="17"/>
      <c r="AC1400" s="17"/>
      <c r="AD1400" s="17"/>
      <c r="AE1400" s="17"/>
      <c r="AR1400" s="174" t="s">
        <v>321</v>
      </c>
      <c r="AT1400" s="174" t="s">
        <v>127</v>
      </c>
      <c r="AU1400" s="174" t="s">
        <v>82</v>
      </c>
      <c r="AY1400" s="3" t="s">
        <v>124</v>
      </c>
      <c r="BE1400" s="175" t="n">
        <f aca="false">IF(N1400="základní",J1400,0)</f>
        <v>0</v>
      </c>
      <c r="BF1400" s="175" t="n">
        <f aca="false">IF(N1400="snížená",J1400,0)</f>
        <v>0</v>
      </c>
      <c r="BG1400" s="175" t="n">
        <f aca="false">IF(N1400="zákl. přenesená",J1400,0)</f>
        <v>0</v>
      </c>
      <c r="BH1400" s="175" t="n">
        <f aca="false">IF(N1400="sníž. přenesená",J1400,0)</f>
        <v>0</v>
      </c>
      <c r="BI1400" s="175" t="n">
        <f aca="false">IF(N1400="nulová",J1400,0)</f>
        <v>0</v>
      </c>
      <c r="BJ1400" s="3" t="s">
        <v>80</v>
      </c>
      <c r="BK1400" s="175" t="n">
        <f aca="false">ROUND(I1400*H1400,2)</f>
        <v>0</v>
      </c>
      <c r="BL1400" s="3" t="s">
        <v>321</v>
      </c>
      <c r="BM1400" s="174" t="s">
        <v>1661</v>
      </c>
    </row>
    <row r="1401" s="22" customFormat="true" ht="21.75" hidden="false" customHeight="true" outlineLevel="0" collapsed="false">
      <c r="A1401" s="17"/>
      <c r="B1401" s="162"/>
      <c r="C1401" s="163" t="s">
        <v>1662</v>
      </c>
      <c r="D1401" s="163" t="s">
        <v>127</v>
      </c>
      <c r="E1401" s="164" t="s">
        <v>1663</v>
      </c>
      <c r="F1401" s="165" t="s">
        <v>1664</v>
      </c>
      <c r="G1401" s="166" t="s">
        <v>1582</v>
      </c>
      <c r="H1401" s="167" t="n">
        <v>1</v>
      </c>
      <c r="I1401" s="168"/>
      <c r="J1401" s="168" t="n">
        <f aca="false">ROUND(I1401*H1401,2)</f>
        <v>0</v>
      </c>
      <c r="K1401" s="169"/>
      <c r="L1401" s="18"/>
      <c r="M1401" s="170"/>
      <c r="N1401" s="171" t="s">
        <v>37</v>
      </c>
      <c r="O1401" s="172" t="n">
        <v>0</v>
      </c>
      <c r="P1401" s="172" t="n">
        <f aca="false">O1401*H1401</f>
        <v>0</v>
      </c>
      <c r="Q1401" s="172" t="n">
        <v>0</v>
      </c>
      <c r="R1401" s="172" t="n">
        <f aca="false">Q1401*H1401</f>
        <v>0</v>
      </c>
      <c r="S1401" s="172" t="n">
        <v>0</v>
      </c>
      <c r="T1401" s="173" t="n">
        <f aca="false">S1401*H1401</f>
        <v>0</v>
      </c>
      <c r="U1401" s="17"/>
      <c r="V1401" s="17"/>
      <c r="W1401" s="17"/>
      <c r="X1401" s="17"/>
      <c r="Y1401" s="17"/>
      <c r="Z1401" s="17"/>
      <c r="AA1401" s="17"/>
      <c r="AB1401" s="17"/>
      <c r="AC1401" s="17"/>
      <c r="AD1401" s="17"/>
      <c r="AE1401" s="17"/>
      <c r="AR1401" s="174" t="s">
        <v>321</v>
      </c>
      <c r="AT1401" s="174" t="s">
        <v>127</v>
      </c>
      <c r="AU1401" s="174" t="s">
        <v>82</v>
      </c>
      <c r="AY1401" s="3" t="s">
        <v>124</v>
      </c>
      <c r="BE1401" s="175" t="n">
        <f aca="false">IF(N1401="základní",J1401,0)</f>
        <v>0</v>
      </c>
      <c r="BF1401" s="175" t="n">
        <f aca="false">IF(N1401="snížená",J1401,0)</f>
        <v>0</v>
      </c>
      <c r="BG1401" s="175" t="n">
        <f aca="false">IF(N1401="zákl. přenesená",J1401,0)</f>
        <v>0</v>
      </c>
      <c r="BH1401" s="175" t="n">
        <f aca="false">IF(N1401="sníž. přenesená",J1401,0)</f>
        <v>0</v>
      </c>
      <c r="BI1401" s="175" t="n">
        <f aca="false">IF(N1401="nulová",J1401,0)</f>
        <v>0</v>
      </c>
      <c r="BJ1401" s="3" t="s">
        <v>80</v>
      </c>
      <c r="BK1401" s="175" t="n">
        <f aca="false">ROUND(I1401*H1401,2)</f>
        <v>0</v>
      </c>
      <c r="BL1401" s="3" t="s">
        <v>321</v>
      </c>
      <c r="BM1401" s="174" t="s">
        <v>1665</v>
      </c>
    </row>
    <row r="1402" s="22" customFormat="true" ht="21.75" hidden="false" customHeight="true" outlineLevel="0" collapsed="false">
      <c r="A1402" s="17"/>
      <c r="B1402" s="162"/>
      <c r="C1402" s="163" t="s">
        <v>1666</v>
      </c>
      <c r="D1402" s="163" t="s">
        <v>127</v>
      </c>
      <c r="E1402" s="164" t="s">
        <v>1667</v>
      </c>
      <c r="F1402" s="165" t="s">
        <v>1668</v>
      </c>
      <c r="G1402" s="166" t="s">
        <v>1582</v>
      </c>
      <c r="H1402" s="167" t="n">
        <v>1</v>
      </c>
      <c r="I1402" s="168"/>
      <c r="J1402" s="168" t="n">
        <f aca="false">ROUND(I1402*H1402,2)</f>
        <v>0</v>
      </c>
      <c r="K1402" s="169"/>
      <c r="L1402" s="18"/>
      <c r="M1402" s="170"/>
      <c r="N1402" s="171" t="s">
        <v>37</v>
      </c>
      <c r="O1402" s="172" t="n">
        <v>0</v>
      </c>
      <c r="P1402" s="172" t="n">
        <f aca="false">O1402*H1402</f>
        <v>0</v>
      </c>
      <c r="Q1402" s="172" t="n">
        <v>0</v>
      </c>
      <c r="R1402" s="172" t="n">
        <f aca="false">Q1402*H1402</f>
        <v>0</v>
      </c>
      <c r="S1402" s="172" t="n">
        <v>0</v>
      </c>
      <c r="T1402" s="173" t="n">
        <f aca="false">S1402*H1402</f>
        <v>0</v>
      </c>
      <c r="U1402" s="17"/>
      <c r="V1402" s="17"/>
      <c r="W1402" s="17"/>
      <c r="X1402" s="17"/>
      <c r="Y1402" s="17"/>
      <c r="Z1402" s="17"/>
      <c r="AA1402" s="17"/>
      <c r="AB1402" s="17"/>
      <c r="AC1402" s="17"/>
      <c r="AD1402" s="17"/>
      <c r="AE1402" s="17"/>
      <c r="AR1402" s="174" t="s">
        <v>321</v>
      </c>
      <c r="AT1402" s="174" t="s">
        <v>127</v>
      </c>
      <c r="AU1402" s="174" t="s">
        <v>82</v>
      </c>
      <c r="AY1402" s="3" t="s">
        <v>124</v>
      </c>
      <c r="BE1402" s="175" t="n">
        <f aca="false">IF(N1402="základní",J1402,0)</f>
        <v>0</v>
      </c>
      <c r="BF1402" s="175" t="n">
        <f aca="false">IF(N1402="snížená",J1402,0)</f>
        <v>0</v>
      </c>
      <c r="BG1402" s="175" t="n">
        <f aca="false">IF(N1402="zákl. přenesená",J1402,0)</f>
        <v>0</v>
      </c>
      <c r="BH1402" s="175" t="n">
        <f aca="false">IF(N1402="sníž. přenesená",J1402,0)</f>
        <v>0</v>
      </c>
      <c r="BI1402" s="175" t="n">
        <f aca="false">IF(N1402="nulová",J1402,0)</f>
        <v>0</v>
      </c>
      <c r="BJ1402" s="3" t="s">
        <v>80</v>
      </c>
      <c r="BK1402" s="175" t="n">
        <f aca="false">ROUND(I1402*H1402,2)</f>
        <v>0</v>
      </c>
      <c r="BL1402" s="3" t="s">
        <v>321</v>
      </c>
      <c r="BM1402" s="174" t="s">
        <v>1669</v>
      </c>
    </row>
    <row r="1403" s="22" customFormat="true" ht="21.75" hidden="false" customHeight="true" outlineLevel="0" collapsed="false">
      <c r="A1403" s="17"/>
      <c r="B1403" s="162"/>
      <c r="C1403" s="163" t="s">
        <v>1670</v>
      </c>
      <c r="D1403" s="163" t="s">
        <v>127</v>
      </c>
      <c r="E1403" s="164" t="s">
        <v>1671</v>
      </c>
      <c r="F1403" s="165" t="s">
        <v>1672</v>
      </c>
      <c r="G1403" s="166" t="s">
        <v>1582</v>
      </c>
      <c r="H1403" s="167" t="n">
        <v>1</v>
      </c>
      <c r="I1403" s="168"/>
      <c r="J1403" s="168" t="n">
        <f aca="false">ROUND(I1403*H1403,2)</f>
        <v>0</v>
      </c>
      <c r="K1403" s="169"/>
      <c r="L1403" s="18"/>
      <c r="M1403" s="170"/>
      <c r="N1403" s="171" t="s">
        <v>37</v>
      </c>
      <c r="O1403" s="172" t="n">
        <v>0</v>
      </c>
      <c r="P1403" s="172" t="n">
        <f aca="false">O1403*H1403</f>
        <v>0</v>
      </c>
      <c r="Q1403" s="172" t="n">
        <v>0</v>
      </c>
      <c r="R1403" s="172" t="n">
        <f aca="false">Q1403*H1403</f>
        <v>0</v>
      </c>
      <c r="S1403" s="172" t="n">
        <v>0</v>
      </c>
      <c r="T1403" s="173" t="n">
        <f aca="false">S1403*H1403</f>
        <v>0</v>
      </c>
      <c r="U1403" s="17"/>
      <c r="V1403" s="17"/>
      <c r="W1403" s="17"/>
      <c r="X1403" s="17"/>
      <c r="Y1403" s="17"/>
      <c r="Z1403" s="17"/>
      <c r="AA1403" s="17"/>
      <c r="AB1403" s="17"/>
      <c r="AC1403" s="17"/>
      <c r="AD1403" s="17"/>
      <c r="AE1403" s="17"/>
      <c r="AR1403" s="174" t="s">
        <v>321</v>
      </c>
      <c r="AT1403" s="174" t="s">
        <v>127</v>
      </c>
      <c r="AU1403" s="174" t="s">
        <v>82</v>
      </c>
      <c r="AY1403" s="3" t="s">
        <v>124</v>
      </c>
      <c r="BE1403" s="175" t="n">
        <f aca="false">IF(N1403="základní",J1403,0)</f>
        <v>0</v>
      </c>
      <c r="BF1403" s="175" t="n">
        <f aca="false">IF(N1403="snížená",J1403,0)</f>
        <v>0</v>
      </c>
      <c r="BG1403" s="175" t="n">
        <f aca="false">IF(N1403="zákl. přenesená",J1403,0)</f>
        <v>0</v>
      </c>
      <c r="BH1403" s="175" t="n">
        <f aca="false">IF(N1403="sníž. přenesená",J1403,0)</f>
        <v>0</v>
      </c>
      <c r="BI1403" s="175" t="n">
        <f aca="false">IF(N1403="nulová",J1403,0)</f>
        <v>0</v>
      </c>
      <c r="BJ1403" s="3" t="s">
        <v>80</v>
      </c>
      <c r="BK1403" s="175" t="n">
        <f aca="false">ROUND(I1403*H1403,2)</f>
        <v>0</v>
      </c>
      <c r="BL1403" s="3" t="s">
        <v>321</v>
      </c>
      <c r="BM1403" s="174" t="s">
        <v>1673</v>
      </c>
    </row>
    <row r="1404" s="22" customFormat="true" ht="21.75" hidden="false" customHeight="true" outlineLevel="0" collapsed="false">
      <c r="A1404" s="17"/>
      <c r="B1404" s="162"/>
      <c r="C1404" s="163" t="s">
        <v>1674</v>
      </c>
      <c r="D1404" s="163" t="s">
        <v>127</v>
      </c>
      <c r="E1404" s="164" t="s">
        <v>1675</v>
      </c>
      <c r="F1404" s="165" t="s">
        <v>1676</v>
      </c>
      <c r="G1404" s="166" t="s">
        <v>1582</v>
      </c>
      <c r="H1404" s="167" t="n">
        <v>1</v>
      </c>
      <c r="I1404" s="168"/>
      <c r="J1404" s="168" t="n">
        <f aca="false">ROUND(I1404*H1404,2)</f>
        <v>0</v>
      </c>
      <c r="K1404" s="169"/>
      <c r="L1404" s="18"/>
      <c r="M1404" s="170"/>
      <c r="N1404" s="171" t="s">
        <v>37</v>
      </c>
      <c r="O1404" s="172" t="n">
        <v>0</v>
      </c>
      <c r="P1404" s="172" t="n">
        <f aca="false">O1404*H1404</f>
        <v>0</v>
      </c>
      <c r="Q1404" s="172" t="n">
        <v>0</v>
      </c>
      <c r="R1404" s="172" t="n">
        <f aca="false">Q1404*H1404</f>
        <v>0</v>
      </c>
      <c r="S1404" s="172" t="n">
        <v>0</v>
      </c>
      <c r="T1404" s="173" t="n">
        <f aca="false">S1404*H1404</f>
        <v>0</v>
      </c>
      <c r="U1404" s="17"/>
      <c r="V1404" s="17"/>
      <c r="W1404" s="17"/>
      <c r="X1404" s="17"/>
      <c r="Y1404" s="17"/>
      <c r="Z1404" s="17"/>
      <c r="AA1404" s="17"/>
      <c r="AB1404" s="17"/>
      <c r="AC1404" s="17"/>
      <c r="AD1404" s="17"/>
      <c r="AE1404" s="17"/>
      <c r="AR1404" s="174" t="s">
        <v>321</v>
      </c>
      <c r="AT1404" s="174" t="s">
        <v>127</v>
      </c>
      <c r="AU1404" s="174" t="s">
        <v>82</v>
      </c>
      <c r="AY1404" s="3" t="s">
        <v>124</v>
      </c>
      <c r="BE1404" s="175" t="n">
        <f aca="false">IF(N1404="základní",J1404,0)</f>
        <v>0</v>
      </c>
      <c r="BF1404" s="175" t="n">
        <f aca="false">IF(N1404="snížená",J1404,0)</f>
        <v>0</v>
      </c>
      <c r="BG1404" s="175" t="n">
        <f aca="false">IF(N1404="zákl. přenesená",J1404,0)</f>
        <v>0</v>
      </c>
      <c r="BH1404" s="175" t="n">
        <f aca="false">IF(N1404="sníž. přenesená",J1404,0)</f>
        <v>0</v>
      </c>
      <c r="BI1404" s="175" t="n">
        <f aca="false">IF(N1404="nulová",J1404,0)</f>
        <v>0</v>
      </c>
      <c r="BJ1404" s="3" t="s">
        <v>80</v>
      </c>
      <c r="BK1404" s="175" t="n">
        <f aca="false">ROUND(I1404*H1404,2)</f>
        <v>0</v>
      </c>
      <c r="BL1404" s="3" t="s">
        <v>321</v>
      </c>
      <c r="BM1404" s="174" t="s">
        <v>1677</v>
      </c>
    </row>
    <row r="1405" s="22" customFormat="true" ht="21.75" hidden="false" customHeight="true" outlineLevel="0" collapsed="false">
      <c r="A1405" s="17"/>
      <c r="B1405" s="162"/>
      <c r="C1405" s="163" t="s">
        <v>1678</v>
      </c>
      <c r="D1405" s="163" t="s">
        <v>127</v>
      </c>
      <c r="E1405" s="164" t="s">
        <v>1679</v>
      </c>
      <c r="F1405" s="165" t="s">
        <v>1680</v>
      </c>
      <c r="G1405" s="166" t="s">
        <v>1582</v>
      </c>
      <c r="H1405" s="167" t="n">
        <v>1</v>
      </c>
      <c r="I1405" s="168"/>
      <c r="J1405" s="168" t="n">
        <f aca="false">ROUND(I1405*H1405,2)</f>
        <v>0</v>
      </c>
      <c r="K1405" s="169"/>
      <c r="L1405" s="18"/>
      <c r="M1405" s="170"/>
      <c r="N1405" s="171" t="s">
        <v>37</v>
      </c>
      <c r="O1405" s="172" t="n">
        <v>0</v>
      </c>
      <c r="P1405" s="172" t="n">
        <f aca="false">O1405*H1405</f>
        <v>0</v>
      </c>
      <c r="Q1405" s="172" t="n">
        <v>0</v>
      </c>
      <c r="R1405" s="172" t="n">
        <f aca="false">Q1405*H1405</f>
        <v>0</v>
      </c>
      <c r="S1405" s="172" t="n">
        <v>0</v>
      </c>
      <c r="T1405" s="173" t="n">
        <f aca="false">S1405*H1405</f>
        <v>0</v>
      </c>
      <c r="U1405" s="17"/>
      <c r="V1405" s="17"/>
      <c r="W1405" s="17"/>
      <c r="X1405" s="17"/>
      <c r="Y1405" s="17"/>
      <c r="Z1405" s="17"/>
      <c r="AA1405" s="17"/>
      <c r="AB1405" s="17"/>
      <c r="AC1405" s="17"/>
      <c r="AD1405" s="17"/>
      <c r="AE1405" s="17"/>
      <c r="AR1405" s="174" t="s">
        <v>321</v>
      </c>
      <c r="AT1405" s="174" t="s">
        <v>127</v>
      </c>
      <c r="AU1405" s="174" t="s">
        <v>82</v>
      </c>
      <c r="AY1405" s="3" t="s">
        <v>124</v>
      </c>
      <c r="BE1405" s="175" t="n">
        <f aca="false">IF(N1405="základní",J1405,0)</f>
        <v>0</v>
      </c>
      <c r="BF1405" s="175" t="n">
        <f aca="false">IF(N1405="snížená",J1405,0)</f>
        <v>0</v>
      </c>
      <c r="BG1405" s="175" t="n">
        <f aca="false">IF(N1405="zákl. přenesená",J1405,0)</f>
        <v>0</v>
      </c>
      <c r="BH1405" s="175" t="n">
        <f aca="false">IF(N1405="sníž. přenesená",J1405,0)</f>
        <v>0</v>
      </c>
      <c r="BI1405" s="175" t="n">
        <f aca="false">IF(N1405="nulová",J1405,0)</f>
        <v>0</v>
      </c>
      <c r="BJ1405" s="3" t="s">
        <v>80</v>
      </c>
      <c r="BK1405" s="175" t="n">
        <f aca="false">ROUND(I1405*H1405,2)</f>
        <v>0</v>
      </c>
      <c r="BL1405" s="3" t="s">
        <v>321</v>
      </c>
      <c r="BM1405" s="174" t="s">
        <v>1681</v>
      </c>
    </row>
    <row r="1406" s="22" customFormat="true" ht="21.75" hidden="false" customHeight="true" outlineLevel="0" collapsed="false">
      <c r="A1406" s="17"/>
      <c r="B1406" s="162"/>
      <c r="C1406" s="163" t="s">
        <v>1682</v>
      </c>
      <c r="D1406" s="163" t="s">
        <v>127</v>
      </c>
      <c r="E1406" s="164" t="s">
        <v>1683</v>
      </c>
      <c r="F1406" s="165" t="s">
        <v>1684</v>
      </c>
      <c r="G1406" s="166" t="s">
        <v>1582</v>
      </c>
      <c r="H1406" s="167" t="n">
        <v>1</v>
      </c>
      <c r="I1406" s="168"/>
      <c r="J1406" s="168" t="n">
        <f aca="false">ROUND(I1406*H1406,2)</f>
        <v>0</v>
      </c>
      <c r="K1406" s="169"/>
      <c r="L1406" s="18"/>
      <c r="M1406" s="170"/>
      <c r="N1406" s="171" t="s">
        <v>37</v>
      </c>
      <c r="O1406" s="172" t="n">
        <v>0</v>
      </c>
      <c r="P1406" s="172" t="n">
        <f aca="false">O1406*H1406</f>
        <v>0</v>
      </c>
      <c r="Q1406" s="172" t="n">
        <v>0</v>
      </c>
      <c r="R1406" s="172" t="n">
        <f aca="false">Q1406*H1406</f>
        <v>0</v>
      </c>
      <c r="S1406" s="172" t="n">
        <v>0</v>
      </c>
      <c r="T1406" s="173" t="n">
        <f aca="false">S1406*H1406</f>
        <v>0</v>
      </c>
      <c r="U1406" s="17"/>
      <c r="V1406" s="17"/>
      <c r="W1406" s="17"/>
      <c r="X1406" s="17"/>
      <c r="Y1406" s="17"/>
      <c r="Z1406" s="17"/>
      <c r="AA1406" s="17"/>
      <c r="AB1406" s="17"/>
      <c r="AC1406" s="17"/>
      <c r="AD1406" s="17"/>
      <c r="AE1406" s="17"/>
      <c r="AR1406" s="174" t="s">
        <v>321</v>
      </c>
      <c r="AT1406" s="174" t="s">
        <v>127</v>
      </c>
      <c r="AU1406" s="174" t="s">
        <v>82</v>
      </c>
      <c r="AY1406" s="3" t="s">
        <v>124</v>
      </c>
      <c r="BE1406" s="175" t="n">
        <f aca="false">IF(N1406="základní",J1406,0)</f>
        <v>0</v>
      </c>
      <c r="BF1406" s="175" t="n">
        <f aca="false">IF(N1406="snížená",J1406,0)</f>
        <v>0</v>
      </c>
      <c r="BG1406" s="175" t="n">
        <f aca="false">IF(N1406="zákl. přenesená",J1406,0)</f>
        <v>0</v>
      </c>
      <c r="BH1406" s="175" t="n">
        <f aca="false">IF(N1406="sníž. přenesená",J1406,0)</f>
        <v>0</v>
      </c>
      <c r="BI1406" s="175" t="n">
        <f aca="false">IF(N1406="nulová",J1406,0)</f>
        <v>0</v>
      </c>
      <c r="BJ1406" s="3" t="s">
        <v>80</v>
      </c>
      <c r="BK1406" s="175" t="n">
        <f aca="false">ROUND(I1406*H1406,2)</f>
        <v>0</v>
      </c>
      <c r="BL1406" s="3" t="s">
        <v>321</v>
      </c>
      <c r="BM1406" s="174" t="s">
        <v>1685</v>
      </c>
    </row>
    <row r="1407" s="22" customFormat="true" ht="21.75" hidden="false" customHeight="true" outlineLevel="0" collapsed="false">
      <c r="A1407" s="17"/>
      <c r="B1407" s="162"/>
      <c r="C1407" s="163" t="s">
        <v>1686</v>
      </c>
      <c r="D1407" s="163" t="s">
        <v>127</v>
      </c>
      <c r="E1407" s="164" t="s">
        <v>1687</v>
      </c>
      <c r="F1407" s="165" t="s">
        <v>1688</v>
      </c>
      <c r="G1407" s="166" t="s">
        <v>1582</v>
      </c>
      <c r="H1407" s="167" t="n">
        <v>1</v>
      </c>
      <c r="I1407" s="168"/>
      <c r="J1407" s="168" t="n">
        <f aca="false">ROUND(I1407*H1407,2)</f>
        <v>0</v>
      </c>
      <c r="K1407" s="169"/>
      <c r="L1407" s="18"/>
      <c r="M1407" s="170"/>
      <c r="N1407" s="171" t="s">
        <v>37</v>
      </c>
      <c r="O1407" s="172" t="n">
        <v>0</v>
      </c>
      <c r="P1407" s="172" t="n">
        <f aca="false">O1407*H1407</f>
        <v>0</v>
      </c>
      <c r="Q1407" s="172" t="n">
        <v>0</v>
      </c>
      <c r="R1407" s="172" t="n">
        <f aca="false">Q1407*H1407</f>
        <v>0</v>
      </c>
      <c r="S1407" s="172" t="n">
        <v>0</v>
      </c>
      <c r="T1407" s="173" t="n">
        <f aca="false">S1407*H1407</f>
        <v>0</v>
      </c>
      <c r="U1407" s="17"/>
      <c r="V1407" s="17"/>
      <c r="W1407" s="17"/>
      <c r="X1407" s="17"/>
      <c r="Y1407" s="17"/>
      <c r="Z1407" s="17"/>
      <c r="AA1407" s="17"/>
      <c r="AB1407" s="17"/>
      <c r="AC1407" s="17"/>
      <c r="AD1407" s="17"/>
      <c r="AE1407" s="17"/>
      <c r="AR1407" s="174" t="s">
        <v>321</v>
      </c>
      <c r="AT1407" s="174" t="s">
        <v>127</v>
      </c>
      <c r="AU1407" s="174" t="s">
        <v>82</v>
      </c>
      <c r="AY1407" s="3" t="s">
        <v>124</v>
      </c>
      <c r="BE1407" s="175" t="n">
        <f aca="false">IF(N1407="základní",J1407,0)</f>
        <v>0</v>
      </c>
      <c r="BF1407" s="175" t="n">
        <f aca="false">IF(N1407="snížená",J1407,0)</f>
        <v>0</v>
      </c>
      <c r="BG1407" s="175" t="n">
        <f aca="false">IF(N1407="zákl. přenesená",J1407,0)</f>
        <v>0</v>
      </c>
      <c r="BH1407" s="175" t="n">
        <f aca="false">IF(N1407="sníž. přenesená",J1407,0)</f>
        <v>0</v>
      </c>
      <c r="BI1407" s="175" t="n">
        <f aca="false">IF(N1407="nulová",J1407,0)</f>
        <v>0</v>
      </c>
      <c r="BJ1407" s="3" t="s">
        <v>80</v>
      </c>
      <c r="BK1407" s="175" t="n">
        <f aca="false">ROUND(I1407*H1407,2)</f>
        <v>0</v>
      </c>
      <c r="BL1407" s="3" t="s">
        <v>321</v>
      </c>
      <c r="BM1407" s="174" t="s">
        <v>1689</v>
      </c>
    </row>
    <row r="1408" s="22" customFormat="true" ht="21.75" hidden="false" customHeight="true" outlineLevel="0" collapsed="false">
      <c r="A1408" s="17"/>
      <c r="B1408" s="162"/>
      <c r="C1408" s="163" t="s">
        <v>1690</v>
      </c>
      <c r="D1408" s="163" t="s">
        <v>127</v>
      </c>
      <c r="E1408" s="164" t="s">
        <v>1691</v>
      </c>
      <c r="F1408" s="165" t="s">
        <v>1692</v>
      </c>
      <c r="G1408" s="166" t="s">
        <v>1582</v>
      </c>
      <c r="H1408" s="167" t="n">
        <v>1</v>
      </c>
      <c r="I1408" s="168"/>
      <c r="J1408" s="168" t="n">
        <f aca="false">ROUND(I1408*H1408,2)</f>
        <v>0</v>
      </c>
      <c r="K1408" s="169"/>
      <c r="L1408" s="18"/>
      <c r="M1408" s="170"/>
      <c r="N1408" s="171" t="s">
        <v>37</v>
      </c>
      <c r="O1408" s="172" t="n">
        <v>0</v>
      </c>
      <c r="P1408" s="172" t="n">
        <f aca="false">O1408*H1408</f>
        <v>0</v>
      </c>
      <c r="Q1408" s="172" t="n">
        <v>0</v>
      </c>
      <c r="R1408" s="172" t="n">
        <f aca="false">Q1408*H1408</f>
        <v>0</v>
      </c>
      <c r="S1408" s="172" t="n">
        <v>0</v>
      </c>
      <c r="T1408" s="173" t="n">
        <f aca="false">S1408*H1408</f>
        <v>0</v>
      </c>
      <c r="U1408" s="17"/>
      <c r="V1408" s="17"/>
      <c r="W1408" s="17"/>
      <c r="X1408" s="17"/>
      <c r="Y1408" s="17"/>
      <c r="Z1408" s="17"/>
      <c r="AA1408" s="17"/>
      <c r="AB1408" s="17"/>
      <c r="AC1408" s="17"/>
      <c r="AD1408" s="17"/>
      <c r="AE1408" s="17"/>
      <c r="AR1408" s="174" t="s">
        <v>321</v>
      </c>
      <c r="AT1408" s="174" t="s">
        <v>127</v>
      </c>
      <c r="AU1408" s="174" t="s">
        <v>82</v>
      </c>
      <c r="AY1408" s="3" t="s">
        <v>124</v>
      </c>
      <c r="BE1408" s="175" t="n">
        <f aca="false">IF(N1408="základní",J1408,0)</f>
        <v>0</v>
      </c>
      <c r="BF1408" s="175" t="n">
        <f aca="false">IF(N1408="snížená",J1408,0)</f>
        <v>0</v>
      </c>
      <c r="BG1408" s="175" t="n">
        <f aca="false">IF(N1408="zákl. přenesená",J1408,0)</f>
        <v>0</v>
      </c>
      <c r="BH1408" s="175" t="n">
        <f aca="false">IF(N1408="sníž. přenesená",J1408,0)</f>
        <v>0</v>
      </c>
      <c r="BI1408" s="175" t="n">
        <f aca="false">IF(N1408="nulová",J1408,0)</f>
        <v>0</v>
      </c>
      <c r="BJ1408" s="3" t="s">
        <v>80</v>
      </c>
      <c r="BK1408" s="175" t="n">
        <f aca="false">ROUND(I1408*H1408,2)</f>
        <v>0</v>
      </c>
      <c r="BL1408" s="3" t="s">
        <v>321</v>
      </c>
      <c r="BM1408" s="174" t="s">
        <v>1693</v>
      </c>
    </row>
    <row r="1409" s="22" customFormat="true" ht="21.75" hidden="false" customHeight="true" outlineLevel="0" collapsed="false">
      <c r="A1409" s="17"/>
      <c r="B1409" s="162"/>
      <c r="C1409" s="163" t="s">
        <v>1694</v>
      </c>
      <c r="D1409" s="163" t="s">
        <v>127</v>
      </c>
      <c r="E1409" s="164" t="s">
        <v>1695</v>
      </c>
      <c r="F1409" s="165" t="s">
        <v>1696</v>
      </c>
      <c r="G1409" s="166" t="s">
        <v>1582</v>
      </c>
      <c r="H1409" s="167" t="n">
        <v>1</v>
      </c>
      <c r="I1409" s="168"/>
      <c r="J1409" s="168" t="n">
        <f aca="false">ROUND(I1409*H1409,2)</f>
        <v>0</v>
      </c>
      <c r="K1409" s="169"/>
      <c r="L1409" s="18"/>
      <c r="M1409" s="170"/>
      <c r="N1409" s="171" t="s">
        <v>37</v>
      </c>
      <c r="O1409" s="172" t="n">
        <v>0</v>
      </c>
      <c r="P1409" s="172" t="n">
        <f aca="false">O1409*H1409</f>
        <v>0</v>
      </c>
      <c r="Q1409" s="172" t="n">
        <v>0</v>
      </c>
      <c r="R1409" s="172" t="n">
        <f aca="false">Q1409*H1409</f>
        <v>0</v>
      </c>
      <c r="S1409" s="172" t="n">
        <v>0</v>
      </c>
      <c r="T1409" s="173" t="n">
        <f aca="false">S1409*H1409</f>
        <v>0</v>
      </c>
      <c r="U1409" s="17"/>
      <c r="V1409" s="17"/>
      <c r="W1409" s="17"/>
      <c r="X1409" s="17"/>
      <c r="Y1409" s="17"/>
      <c r="Z1409" s="17"/>
      <c r="AA1409" s="17"/>
      <c r="AB1409" s="17"/>
      <c r="AC1409" s="17"/>
      <c r="AD1409" s="17"/>
      <c r="AE1409" s="17"/>
      <c r="AR1409" s="174" t="s">
        <v>321</v>
      </c>
      <c r="AT1409" s="174" t="s">
        <v>127</v>
      </c>
      <c r="AU1409" s="174" t="s">
        <v>82</v>
      </c>
      <c r="AY1409" s="3" t="s">
        <v>124</v>
      </c>
      <c r="BE1409" s="175" t="n">
        <f aca="false">IF(N1409="základní",J1409,0)</f>
        <v>0</v>
      </c>
      <c r="BF1409" s="175" t="n">
        <f aca="false">IF(N1409="snížená",J1409,0)</f>
        <v>0</v>
      </c>
      <c r="BG1409" s="175" t="n">
        <f aca="false">IF(N1409="zákl. přenesená",J1409,0)</f>
        <v>0</v>
      </c>
      <c r="BH1409" s="175" t="n">
        <f aca="false">IF(N1409="sníž. přenesená",J1409,0)</f>
        <v>0</v>
      </c>
      <c r="BI1409" s="175" t="n">
        <f aca="false">IF(N1409="nulová",J1409,0)</f>
        <v>0</v>
      </c>
      <c r="BJ1409" s="3" t="s">
        <v>80</v>
      </c>
      <c r="BK1409" s="175" t="n">
        <f aca="false">ROUND(I1409*H1409,2)</f>
        <v>0</v>
      </c>
      <c r="BL1409" s="3" t="s">
        <v>321</v>
      </c>
      <c r="BM1409" s="174" t="s">
        <v>1697</v>
      </c>
    </row>
    <row r="1410" s="22" customFormat="true" ht="21.75" hidden="false" customHeight="true" outlineLevel="0" collapsed="false">
      <c r="A1410" s="17"/>
      <c r="B1410" s="162"/>
      <c r="C1410" s="163" t="s">
        <v>1698</v>
      </c>
      <c r="D1410" s="163" t="s">
        <v>127</v>
      </c>
      <c r="E1410" s="164" t="s">
        <v>1699</v>
      </c>
      <c r="F1410" s="165" t="s">
        <v>1700</v>
      </c>
      <c r="G1410" s="166" t="s">
        <v>1582</v>
      </c>
      <c r="H1410" s="167" t="n">
        <v>1</v>
      </c>
      <c r="I1410" s="168"/>
      <c r="J1410" s="168" t="n">
        <f aca="false">ROUND(I1410*H1410,2)</f>
        <v>0</v>
      </c>
      <c r="K1410" s="169"/>
      <c r="L1410" s="18"/>
      <c r="M1410" s="170"/>
      <c r="N1410" s="171" t="s">
        <v>37</v>
      </c>
      <c r="O1410" s="172" t="n">
        <v>0</v>
      </c>
      <c r="P1410" s="172" t="n">
        <f aca="false">O1410*H1410</f>
        <v>0</v>
      </c>
      <c r="Q1410" s="172" t="n">
        <v>0</v>
      </c>
      <c r="R1410" s="172" t="n">
        <f aca="false">Q1410*H1410</f>
        <v>0</v>
      </c>
      <c r="S1410" s="172" t="n">
        <v>0</v>
      </c>
      <c r="T1410" s="173" t="n">
        <f aca="false">S1410*H1410</f>
        <v>0</v>
      </c>
      <c r="U1410" s="17"/>
      <c r="V1410" s="17"/>
      <c r="W1410" s="17"/>
      <c r="X1410" s="17"/>
      <c r="Y1410" s="17"/>
      <c r="Z1410" s="17"/>
      <c r="AA1410" s="17"/>
      <c r="AB1410" s="17"/>
      <c r="AC1410" s="17"/>
      <c r="AD1410" s="17"/>
      <c r="AE1410" s="17"/>
      <c r="AR1410" s="174" t="s">
        <v>321</v>
      </c>
      <c r="AT1410" s="174" t="s">
        <v>127</v>
      </c>
      <c r="AU1410" s="174" t="s">
        <v>82</v>
      </c>
      <c r="AY1410" s="3" t="s">
        <v>124</v>
      </c>
      <c r="BE1410" s="175" t="n">
        <f aca="false">IF(N1410="základní",J1410,0)</f>
        <v>0</v>
      </c>
      <c r="BF1410" s="175" t="n">
        <f aca="false">IF(N1410="snížená",J1410,0)</f>
        <v>0</v>
      </c>
      <c r="BG1410" s="175" t="n">
        <f aca="false">IF(N1410="zákl. přenesená",J1410,0)</f>
        <v>0</v>
      </c>
      <c r="BH1410" s="175" t="n">
        <f aca="false">IF(N1410="sníž. přenesená",J1410,0)</f>
        <v>0</v>
      </c>
      <c r="BI1410" s="175" t="n">
        <f aca="false">IF(N1410="nulová",J1410,0)</f>
        <v>0</v>
      </c>
      <c r="BJ1410" s="3" t="s">
        <v>80</v>
      </c>
      <c r="BK1410" s="175" t="n">
        <f aca="false">ROUND(I1410*H1410,2)</f>
        <v>0</v>
      </c>
      <c r="BL1410" s="3" t="s">
        <v>321</v>
      </c>
      <c r="BM1410" s="174" t="s">
        <v>1701</v>
      </c>
    </row>
    <row r="1411" s="22" customFormat="true" ht="21.75" hidden="false" customHeight="true" outlineLevel="0" collapsed="false">
      <c r="A1411" s="17"/>
      <c r="B1411" s="162"/>
      <c r="C1411" s="163" t="s">
        <v>1702</v>
      </c>
      <c r="D1411" s="163" t="s">
        <v>127</v>
      </c>
      <c r="E1411" s="164" t="s">
        <v>1703</v>
      </c>
      <c r="F1411" s="165" t="s">
        <v>1704</v>
      </c>
      <c r="G1411" s="166" t="s">
        <v>1582</v>
      </c>
      <c r="H1411" s="167" t="n">
        <v>1</v>
      </c>
      <c r="I1411" s="168"/>
      <c r="J1411" s="168" t="n">
        <f aca="false">ROUND(I1411*H1411,2)</f>
        <v>0</v>
      </c>
      <c r="K1411" s="169"/>
      <c r="L1411" s="18"/>
      <c r="M1411" s="170"/>
      <c r="N1411" s="171" t="s">
        <v>37</v>
      </c>
      <c r="O1411" s="172" t="n">
        <v>0</v>
      </c>
      <c r="P1411" s="172" t="n">
        <f aca="false">O1411*H1411</f>
        <v>0</v>
      </c>
      <c r="Q1411" s="172" t="n">
        <v>0</v>
      </c>
      <c r="R1411" s="172" t="n">
        <f aca="false">Q1411*H1411</f>
        <v>0</v>
      </c>
      <c r="S1411" s="172" t="n">
        <v>0</v>
      </c>
      <c r="T1411" s="173" t="n">
        <f aca="false">S1411*H1411</f>
        <v>0</v>
      </c>
      <c r="U1411" s="17"/>
      <c r="V1411" s="17"/>
      <c r="W1411" s="17"/>
      <c r="X1411" s="17"/>
      <c r="Y1411" s="17"/>
      <c r="Z1411" s="17"/>
      <c r="AA1411" s="17"/>
      <c r="AB1411" s="17"/>
      <c r="AC1411" s="17"/>
      <c r="AD1411" s="17"/>
      <c r="AE1411" s="17"/>
      <c r="AR1411" s="174" t="s">
        <v>321</v>
      </c>
      <c r="AT1411" s="174" t="s">
        <v>127</v>
      </c>
      <c r="AU1411" s="174" t="s">
        <v>82</v>
      </c>
      <c r="AY1411" s="3" t="s">
        <v>124</v>
      </c>
      <c r="BE1411" s="175" t="n">
        <f aca="false">IF(N1411="základní",J1411,0)</f>
        <v>0</v>
      </c>
      <c r="BF1411" s="175" t="n">
        <f aca="false">IF(N1411="snížená",J1411,0)</f>
        <v>0</v>
      </c>
      <c r="BG1411" s="175" t="n">
        <f aca="false">IF(N1411="zákl. přenesená",J1411,0)</f>
        <v>0</v>
      </c>
      <c r="BH1411" s="175" t="n">
        <f aca="false">IF(N1411="sníž. přenesená",J1411,0)</f>
        <v>0</v>
      </c>
      <c r="BI1411" s="175" t="n">
        <f aca="false">IF(N1411="nulová",J1411,0)</f>
        <v>0</v>
      </c>
      <c r="BJ1411" s="3" t="s">
        <v>80</v>
      </c>
      <c r="BK1411" s="175" t="n">
        <f aca="false">ROUND(I1411*H1411,2)</f>
        <v>0</v>
      </c>
      <c r="BL1411" s="3" t="s">
        <v>321</v>
      </c>
      <c r="BM1411" s="174" t="s">
        <v>1705</v>
      </c>
    </row>
    <row r="1412" s="22" customFormat="true" ht="21.75" hidden="false" customHeight="true" outlineLevel="0" collapsed="false">
      <c r="A1412" s="17"/>
      <c r="B1412" s="162"/>
      <c r="C1412" s="163" t="s">
        <v>1706</v>
      </c>
      <c r="D1412" s="163" t="s">
        <v>127</v>
      </c>
      <c r="E1412" s="164" t="s">
        <v>1707</v>
      </c>
      <c r="F1412" s="165" t="s">
        <v>1708</v>
      </c>
      <c r="G1412" s="166" t="s">
        <v>1582</v>
      </c>
      <c r="H1412" s="167" t="n">
        <v>1</v>
      </c>
      <c r="I1412" s="168"/>
      <c r="J1412" s="168" t="n">
        <f aca="false">ROUND(I1412*H1412,2)</f>
        <v>0</v>
      </c>
      <c r="K1412" s="169"/>
      <c r="L1412" s="18"/>
      <c r="M1412" s="170"/>
      <c r="N1412" s="171" t="s">
        <v>37</v>
      </c>
      <c r="O1412" s="172" t="n">
        <v>0</v>
      </c>
      <c r="P1412" s="172" t="n">
        <f aca="false">O1412*H1412</f>
        <v>0</v>
      </c>
      <c r="Q1412" s="172" t="n">
        <v>0</v>
      </c>
      <c r="R1412" s="172" t="n">
        <f aca="false">Q1412*H1412</f>
        <v>0</v>
      </c>
      <c r="S1412" s="172" t="n">
        <v>0</v>
      </c>
      <c r="T1412" s="173" t="n">
        <f aca="false">S1412*H1412</f>
        <v>0</v>
      </c>
      <c r="U1412" s="17"/>
      <c r="V1412" s="17"/>
      <c r="W1412" s="17"/>
      <c r="X1412" s="17"/>
      <c r="Y1412" s="17"/>
      <c r="Z1412" s="17"/>
      <c r="AA1412" s="17"/>
      <c r="AB1412" s="17"/>
      <c r="AC1412" s="17"/>
      <c r="AD1412" s="17"/>
      <c r="AE1412" s="17"/>
      <c r="AR1412" s="174" t="s">
        <v>321</v>
      </c>
      <c r="AT1412" s="174" t="s">
        <v>127</v>
      </c>
      <c r="AU1412" s="174" t="s">
        <v>82</v>
      </c>
      <c r="AY1412" s="3" t="s">
        <v>124</v>
      </c>
      <c r="BE1412" s="175" t="n">
        <f aca="false">IF(N1412="základní",J1412,0)</f>
        <v>0</v>
      </c>
      <c r="BF1412" s="175" t="n">
        <f aca="false">IF(N1412="snížená",J1412,0)</f>
        <v>0</v>
      </c>
      <c r="BG1412" s="175" t="n">
        <f aca="false">IF(N1412="zákl. přenesená",J1412,0)</f>
        <v>0</v>
      </c>
      <c r="BH1412" s="175" t="n">
        <f aca="false">IF(N1412="sníž. přenesená",J1412,0)</f>
        <v>0</v>
      </c>
      <c r="BI1412" s="175" t="n">
        <f aca="false">IF(N1412="nulová",J1412,0)</f>
        <v>0</v>
      </c>
      <c r="BJ1412" s="3" t="s">
        <v>80</v>
      </c>
      <c r="BK1412" s="175" t="n">
        <f aca="false">ROUND(I1412*H1412,2)</f>
        <v>0</v>
      </c>
      <c r="BL1412" s="3" t="s">
        <v>321</v>
      </c>
      <c r="BM1412" s="174" t="s">
        <v>1709</v>
      </c>
    </row>
    <row r="1413" s="22" customFormat="true" ht="21.75" hidden="false" customHeight="true" outlineLevel="0" collapsed="false">
      <c r="A1413" s="17"/>
      <c r="B1413" s="162"/>
      <c r="C1413" s="163" t="s">
        <v>1710</v>
      </c>
      <c r="D1413" s="163" t="s">
        <v>127</v>
      </c>
      <c r="E1413" s="164" t="s">
        <v>1711</v>
      </c>
      <c r="F1413" s="165" t="s">
        <v>1712</v>
      </c>
      <c r="G1413" s="166" t="s">
        <v>1582</v>
      </c>
      <c r="H1413" s="167" t="n">
        <v>1</v>
      </c>
      <c r="I1413" s="168"/>
      <c r="J1413" s="168" t="n">
        <f aca="false">ROUND(I1413*H1413,2)</f>
        <v>0</v>
      </c>
      <c r="K1413" s="169"/>
      <c r="L1413" s="18"/>
      <c r="M1413" s="170"/>
      <c r="N1413" s="171" t="s">
        <v>37</v>
      </c>
      <c r="O1413" s="172" t="n">
        <v>0</v>
      </c>
      <c r="P1413" s="172" t="n">
        <f aca="false">O1413*H1413</f>
        <v>0</v>
      </c>
      <c r="Q1413" s="172" t="n">
        <v>0</v>
      </c>
      <c r="R1413" s="172" t="n">
        <f aca="false">Q1413*H1413</f>
        <v>0</v>
      </c>
      <c r="S1413" s="172" t="n">
        <v>0</v>
      </c>
      <c r="T1413" s="173" t="n">
        <f aca="false">S1413*H1413</f>
        <v>0</v>
      </c>
      <c r="U1413" s="17"/>
      <c r="V1413" s="17"/>
      <c r="W1413" s="17"/>
      <c r="X1413" s="17"/>
      <c r="Y1413" s="17"/>
      <c r="Z1413" s="17"/>
      <c r="AA1413" s="17"/>
      <c r="AB1413" s="17"/>
      <c r="AC1413" s="17"/>
      <c r="AD1413" s="17"/>
      <c r="AE1413" s="17"/>
      <c r="AR1413" s="174" t="s">
        <v>321</v>
      </c>
      <c r="AT1413" s="174" t="s">
        <v>127</v>
      </c>
      <c r="AU1413" s="174" t="s">
        <v>82</v>
      </c>
      <c r="AY1413" s="3" t="s">
        <v>124</v>
      </c>
      <c r="BE1413" s="175" t="n">
        <f aca="false">IF(N1413="základní",J1413,0)</f>
        <v>0</v>
      </c>
      <c r="BF1413" s="175" t="n">
        <f aca="false">IF(N1413="snížená",J1413,0)</f>
        <v>0</v>
      </c>
      <c r="BG1413" s="175" t="n">
        <f aca="false">IF(N1413="zákl. přenesená",J1413,0)</f>
        <v>0</v>
      </c>
      <c r="BH1413" s="175" t="n">
        <f aca="false">IF(N1413="sníž. přenesená",J1413,0)</f>
        <v>0</v>
      </c>
      <c r="BI1413" s="175" t="n">
        <f aca="false">IF(N1413="nulová",J1413,0)</f>
        <v>0</v>
      </c>
      <c r="BJ1413" s="3" t="s">
        <v>80</v>
      </c>
      <c r="BK1413" s="175" t="n">
        <f aca="false">ROUND(I1413*H1413,2)</f>
        <v>0</v>
      </c>
      <c r="BL1413" s="3" t="s">
        <v>321</v>
      </c>
      <c r="BM1413" s="174" t="s">
        <v>1713</v>
      </c>
    </row>
    <row r="1414" s="22" customFormat="true" ht="21.75" hidden="false" customHeight="true" outlineLevel="0" collapsed="false">
      <c r="A1414" s="17"/>
      <c r="B1414" s="162"/>
      <c r="C1414" s="163" t="s">
        <v>1714</v>
      </c>
      <c r="D1414" s="163" t="s">
        <v>127</v>
      </c>
      <c r="E1414" s="164" t="s">
        <v>1715</v>
      </c>
      <c r="F1414" s="165" t="s">
        <v>1716</v>
      </c>
      <c r="G1414" s="166" t="s">
        <v>1582</v>
      </c>
      <c r="H1414" s="167" t="n">
        <v>1</v>
      </c>
      <c r="I1414" s="168"/>
      <c r="J1414" s="168" t="n">
        <f aca="false">ROUND(I1414*H1414,2)</f>
        <v>0</v>
      </c>
      <c r="K1414" s="169"/>
      <c r="L1414" s="18"/>
      <c r="M1414" s="170"/>
      <c r="N1414" s="171" t="s">
        <v>37</v>
      </c>
      <c r="O1414" s="172" t="n">
        <v>0</v>
      </c>
      <c r="P1414" s="172" t="n">
        <f aca="false">O1414*H1414</f>
        <v>0</v>
      </c>
      <c r="Q1414" s="172" t="n">
        <v>0</v>
      </c>
      <c r="R1414" s="172" t="n">
        <f aca="false">Q1414*H1414</f>
        <v>0</v>
      </c>
      <c r="S1414" s="172" t="n">
        <v>0</v>
      </c>
      <c r="T1414" s="173" t="n">
        <f aca="false">S1414*H1414</f>
        <v>0</v>
      </c>
      <c r="U1414" s="17"/>
      <c r="V1414" s="17"/>
      <c r="W1414" s="17"/>
      <c r="X1414" s="17"/>
      <c r="Y1414" s="17"/>
      <c r="Z1414" s="17"/>
      <c r="AA1414" s="17"/>
      <c r="AB1414" s="17"/>
      <c r="AC1414" s="17"/>
      <c r="AD1414" s="17"/>
      <c r="AE1414" s="17"/>
      <c r="AR1414" s="174" t="s">
        <v>321</v>
      </c>
      <c r="AT1414" s="174" t="s">
        <v>127</v>
      </c>
      <c r="AU1414" s="174" t="s">
        <v>82</v>
      </c>
      <c r="AY1414" s="3" t="s">
        <v>124</v>
      </c>
      <c r="BE1414" s="175" t="n">
        <f aca="false">IF(N1414="základní",J1414,0)</f>
        <v>0</v>
      </c>
      <c r="BF1414" s="175" t="n">
        <f aca="false">IF(N1414="snížená",J1414,0)</f>
        <v>0</v>
      </c>
      <c r="BG1414" s="175" t="n">
        <f aca="false">IF(N1414="zákl. přenesená",J1414,0)</f>
        <v>0</v>
      </c>
      <c r="BH1414" s="175" t="n">
        <f aca="false">IF(N1414="sníž. přenesená",J1414,0)</f>
        <v>0</v>
      </c>
      <c r="BI1414" s="175" t="n">
        <f aca="false">IF(N1414="nulová",J1414,0)</f>
        <v>0</v>
      </c>
      <c r="BJ1414" s="3" t="s">
        <v>80</v>
      </c>
      <c r="BK1414" s="175" t="n">
        <f aca="false">ROUND(I1414*H1414,2)</f>
        <v>0</v>
      </c>
      <c r="BL1414" s="3" t="s">
        <v>321</v>
      </c>
      <c r="BM1414" s="174" t="s">
        <v>1717</v>
      </c>
    </row>
    <row r="1415" s="22" customFormat="true" ht="21.75" hidden="false" customHeight="true" outlineLevel="0" collapsed="false">
      <c r="A1415" s="17"/>
      <c r="B1415" s="162"/>
      <c r="C1415" s="163" t="s">
        <v>1718</v>
      </c>
      <c r="D1415" s="163" t="s">
        <v>127</v>
      </c>
      <c r="E1415" s="164" t="s">
        <v>1719</v>
      </c>
      <c r="F1415" s="165" t="s">
        <v>1720</v>
      </c>
      <c r="G1415" s="166" t="s">
        <v>1582</v>
      </c>
      <c r="H1415" s="167" t="n">
        <v>1</v>
      </c>
      <c r="I1415" s="168"/>
      <c r="J1415" s="168" t="n">
        <f aca="false">ROUND(I1415*H1415,2)</f>
        <v>0</v>
      </c>
      <c r="K1415" s="169"/>
      <c r="L1415" s="18"/>
      <c r="M1415" s="170"/>
      <c r="N1415" s="171" t="s">
        <v>37</v>
      </c>
      <c r="O1415" s="172" t="n">
        <v>0</v>
      </c>
      <c r="P1415" s="172" t="n">
        <f aca="false">O1415*H1415</f>
        <v>0</v>
      </c>
      <c r="Q1415" s="172" t="n">
        <v>0</v>
      </c>
      <c r="R1415" s="172" t="n">
        <f aca="false">Q1415*H1415</f>
        <v>0</v>
      </c>
      <c r="S1415" s="172" t="n">
        <v>0</v>
      </c>
      <c r="T1415" s="173" t="n">
        <f aca="false">S1415*H1415</f>
        <v>0</v>
      </c>
      <c r="U1415" s="17"/>
      <c r="V1415" s="17"/>
      <c r="W1415" s="17"/>
      <c r="X1415" s="17"/>
      <c r="Y1415" s="17"/>
      <c r="Z1415" s="17"/>
      <c r="AA1415" s="17"/>
      <c r="AB1415" s="17"/>
      <c r="AC1415" s="17"/>
      <c r="AD1415" s="17"/>
      <c r="AE1415" s="17"/>
      <c r="AR1415" s="174" t="s">
        <v>321</v>
      </c>
      <c r="AT1415" s="174" t="s">
        <v>127</v>
      </c>
      <c r="AU1415" s="174" t="s">
        <v>82</v>
      </c>
      <c r="AY1415" s="3" t="s">
        <v>124</v>
      </c>
      <c r="BE1415" s="175" t="n">
        <f aca="false">IF(N1415="základní",J1415,0)</f>
        <v>0</v>
      </c>
      <c r="BF1415" s="175" t="n">
        <f aca="false">IF(N1415="snížená",J1415,0)</f>
        <v>0</v>
      </c>
      <c r="BG1415" s="175" t="n">
        <f aca="false">IF(N1415="zákl. přenesená",J1415,0)</f>
        <v>0</v>
      </c>
      <c r="BH1415" s="175" t="n">
        <f aca="false">IF(N1415="sníž. přenesená",J1415,0)</f>
        <v>0</v>
      </c>
      <c r="BI1415" s="175" t="n">
        <f aca="false">IF(N1415="nulová",J1415,0)</f>
        <v>0</v>
      </c>
      <c r="BJ1415" s="3" t="s">
        <v>80</v>
      </c>
      <c r="BK1415" s="175" t="n">
        <f aca="false">ROUND(I1415*H1415,2)</f>
        <v>0</v>
      </c>
      <c r="BL1415" s="3" t="s">
        <v>321</v>
      </c>
      <c r="BM1415" s="174" t="s">
        <v>1721</v>
      </c>
    </row>
    <row r="1416" s="22" customFormat="true" ht="21.75" hidden="false" customHeight="true" outlineLevel="0" collapsed="false">
      <c r="A1416" s="17"/>
      <c r="B1416" s="162"/>
      <c r="C1416" s="163" t="s">
        <v>1722</v>
      </c>
      <c r="D1416" s="163" t="s">
        <v>127</v>
      </c>
      <c r="E1416" s="164" t="s">
        <v>1723</v>
      </c>
      <c r="F1416" s="165" t="s">
        <v>1724</v>
      </c>
      <c r="G1416" s="166" t="s">
        <v>1582</v>
      </c>
      <c r="H1416" s="167" t="n">
        <v>1</v>
      </c>
      <c r="I1416" s="168"/>
      <c r="J1416" s="168" t="n">
        <f aca="false">ROUND(I1416*H1416,2)</f>
        <v>0</v>
      </c>
      <c r="K1416" s="169"/>
      <c r="L1416" s="18"/>
      <c r="M1416" s="170"/>
      <c r="N1416" s="171" t="s">
        <v>37</v>
      </c>
      <c r="O1416" s="172" t="n">
        <v>0</v>
      </c>
      <c r="P1416" s="172" t="n">
        <f aca="false">O1416*H1416</f>
        <v>0</v>
      </c>
      <c r="Q1416" s="172" t="n">
        <v>0</v>
      </c>
      <c r="R1416" s="172" t="n">
        <f aca="false">Q1416*H1416</f>
        <v>0</v>
      </c>
      <c r="S1416" s="172" t="n">
        <v>0</v>
      </c>
      <c r="T1416" s="173" t="n">
        <f aca="false">S1416*H1416</f>
        <v>0</v>
      </c>
      <c r="U1416" s="17"/>
      <c r="V1416" s="17"/>
      <c r="W1416" s="17"/>
      <c r="X1416" s="17"/>
      <c r="Y1416" s="17"/>
      <c r="Z1416" s="17"/>
      <c r="AA1416" s="17"/>
      <c r="AB1416" s="17"/>
      <c r="AC1416" s="17"/>
      <c r="AD1416" s="17"/>
      <c r="AE1416" s="17"/>
      <c r="AR1416" s="174" t="s">
        <v>321</v>
      </c>
      <c r="AT1416" s="174" t="s">
        <v>127</v>
      </c>
      <c r="AU1416" s="174" t="s">
        <v>82</v>
      </c>
      <c r="AY1416" s="3" t="s">
        <v>124</v>
      </c>
      <c r="BE1416" s="175" t="n">
        <f aca="false">IF(N1416="základní",J1416,0)</f>
        <v>0</v>
      </c>
      <c r="BF1416" s="175" t="n">
        <f aca="false">IF(N1416="snížená",J1416,0)</f>
        <v>0</v>
      </c>
      <c r="BG1416" s="175" t="n">
        <f aca="false">IF(N1416="zákl. přenesená",J1416,0)</f>
        <v>0</v>
      </c>
      <c r="BH1416" s="175" t="n">
        <f aca="false">IF(N1416="sníž. přenesená",J1416,0)</f>
        <v>0</v>
      </c>
      <c r="BI1416" s="175" t="n">
        <f aca="false">IF(N1416="nulová",J1416,0)</f>
        <v>0</v>
      </c>
      <c r="BJ1416" s="3" t="s">
        <v>80</v>
      </c>
      <c r="BK1416" s="175" t="n">
        <f aca="false">ROUND(I1416*H1416,2)</f>
        <v>0</v>
      </c>
      <c r="BL1416" s="3" t="s">
        <v>321</v>
      </c>
      <c r="BM1416" s="174" t="s">
        <v>1725</v>
      </c>
    </row>
    <row r="1417" s="22" customFormat="true" ht="21.75" hidden="false" customHeight="true" outlineLevel="0" collapsed="false">
      <c r="A1417" s="17"/>
      <c r="B1417" s="162"/>
      <c r="C1417" s="163" t="s">
        <v>1726</v>
      </c>
      <c r="D1417" s="163" t="s">
        <v>127</v>
      </c>
      <c r="E1417" s="164" t="s">
        <v>1727</v>
      </c>
      <c r="F1417" s="165" t="s">
        <v>1728</v>
      </c>
      <c r="G1417" s="166" t="s">
        <v>1582</v>
      </c>
      <c r="H1417" s="167" t="n">
        <v>1</v>
      </c>
      <c r="I1417" s="168"/>
      <c r="J1417" s="168" t="n">
        <f aca="false">ROUND(I1417*H1417,2)</f>
        <v>0</v>
      </c>
      <c r="K1417" s="169"/>
      <c r="L1417" s="18"/>
      <c r="M1417" s="170"/>
      <c r="N1417" s="171" t="s">
        <v>37</v>
      </c>
      <c r="O1417" s="172" t="n">
        <v>0</v>
      </c>
      <c r="P1417" s="172" t="n">
        <f aca="false">O1417*H1417</f>
        <v>0</v>
      </c>
      <c r="Q1417" s="172" t="n">
        <v>0</v>
      </c>
      <c r="R1417" s="172" t="n">
        <f aca="false">Q1417*H1417</f>
        <v>0</v>
      </c>
      <c r="S1417" s="172" t="n">
        <v>0</v>
      </c>
      <c r="T1417" s="173" t="n">
        <f aca="false">S1417*H1417</f>
        <v>0</v>
      </c>
      <c r="U1417" s="17"/>
      <c r="V1417" s="17"/>
      <c r="W1417" s="17"/>
      <c r="X1417" s="17"/>
      <c r="Y1417" s="17"/>
      <c r="Z1417" s="17"/>
      <c r="AA1417" s="17"/>
      <c r="AB1417" s="17"/>
      <c r="AC1417" s="17"/>
      <c r="AD1417" s="17"/>
      <c r="AE1417" s="17"/>
      <c r="AR1417" s="174" t="s">
        <v>321</v>
      </c>
      <c r="AT1417" s="174" t="s">
        <v>127</v>
      </c>
      <c r="AU1417" s="174" t="s">
        <v>82</v>
      </c>
      <c r="AY1417" s="3" t="s">
        <v>124</v>
      </c>
      <c r="BE1417" s="175" t="n">
        <f aca="false">IF(N1417="základní",J1417,0)</f>
        <v>0</v>
      </c>
      <c r="BF1417" s="175" t="n">
        <f aca="false">IF(N1417="snížená",J1417,0)</f>
        <v>0</v>
      </c>
      <c r="BG1417" s="175" t="n">
        <f aca="false">IF(N1417="zákl. přenesená",J1417,0)</f>
        <v>0</v>
      </c>
      <c r="BH1417" s="175" t="n">
        <f aca="false">IF(N1417="sníž. přenesená",J1417,0)</f>
        <v>0</v>
      </c>
      <c r="BI1417" s="175" t="n">
        <f aca="false">IF(N1417="nulová",J1417,0)</f>
        <v>0</v>
      </c>
      <c r="BJ1417" s="3" t="s">
        <v>80</v>
      </c>
      <c r="BK1417" s="175" t="n">
        <f aca="false">ROUND(I1417*H1417,2)</f>
        <v>0</v>
      </c>
      <c r="BL1417" s="3" t="s">
        <v>321</v>
      </c>
      <c r="BM1417" s="174" t="s">
        <v>1729</v>
      </c>
    </row>
    <row r="1418" s="22" customFormat="true" ht="21.75" hidden="false" customHeight="true" outlineLevel="0" collapsed="false">
      <c r="A1418" s="17"/>
      <c r="B1418" s="162"/>
      <c r="C1418" s="163" t="s">
        <v>1730</v>
      </c>
      <c r="D1418" s="163" t="s">
        <v>127</v>
      </c>
      <c r="E1418" s="164" t="s">
        <v>1731</v>
      </c>
      <c r="F1418" s="165" t="s">
        <v>1732</v>
      </c>
      <c r="G1418" s="166" t="s">
        <v>1582</v>
      </c>
      <c r="H1418" s="167" t="n">
        <v>1</v>
      </c>
      <c r="I1418" s="168"/>
      <c r="J1418" s="168" t="n">
        <f aca="false">ROUND(I1418*H1418,2)</f>
        <v>0</v>
      </c>
      <c r="K1418" s="169"/>
      <c r="L1418" s="18"/>
      <c r="M1418" s="170"/>
      <c r="N1418" s="171" t="s">
        <v>37</v>
      </c>
      <c r="O1418" s="172" t="n">
        <v>0</v>
      </c>
      <c r="P1418" s="172" t="n">
        <f aca="false">O1418*H1418</f>
        <v>0</v>
      </c>
      <c r="Q1418" s="172" t="n">
        <v>0</v>
      </c>
      <c r="R1418" s="172" t="n">
        <f aca="false">Q1418*H1418</f>
        <v>0</v>
      </c>
      <c r="S1418" s="172" t="n">
        <v>0</v>
      </c>
      <c r="T1418" s="173" t="n">
        <f aca="false">S1418*H1418</f>
        <v>0</v>
      </c>
      <c r="U1418" s="17"/>
      <c r="V1418" s="17"/>
      <c r="W1418" s="17"/>
      <c r="X1418" s="17"/>
      <c r="Y1418" s="17"/>
      <c r="Z1418" s="17"/>
      <c r="AA1418" s="17"/>
      <c r="AB1418" s="17"/>
      <c r="AC1418" s="17"/>
      <c r="AD1418" s="17"/>
      <c r="AE1418" s="17"/>
      <c r="AR1418" s="174" t="s">
        <v>321</v>
      </c>
      <c r="AT1418" s="174" t="s">
        <v>127</v>
      </c>
      <c r="AU1418" s="174" t="s">
        <v>82</v>
      </c>
      <c r="AY1418" s="3" t="s">
        <v>124</v>
      </c>
      <c r="BE1418" s="175" t="n">
        <f aca="false">IF(N1418="základní",J1418,0)</f>
        <v>0</v>
      </c>
      <c r="BF1418" s="175" t="n">
        <f aca="false">IF(N1418="snížená",J1418,0)</f>
        <v>0</v>
      </c>
      <c r="BG1418" s="175" t="n">
        <f aca="false">IF(N1418="zákl. přenesená",J1418,0)</f>
        <v>0</v>
      </c>
      <c r="BH1418" s="175" t="n">
        <f aca="false">IF(N1418="sníž. přenesená",J1418,0)</f>
        <v>0</v>
      </c>
      <c r="BI1418" s="175" t="n">
        <f aca="false">IF(N1418="nulová",J1418,0)</f>
        <v>0</v>
      </c>
      <c r="BJ1418" s="3" t="s">
        <v>80</v>
      </c>
      <c r="BK1418" s="175" t="n">
        <f aca="false">ROUND(I1418*H1418,2)</f>
        <v>0</v>
      </c>
      <c r="BL1418" s="3" t="s">
        <v>321</v>
      </c>
      <c r="BM1418" s="174" t="s">
        <v>1733</v>
      </c>
    </row>
    <row r="1419" s="22" customFormat="true" ht="21.75" hidden="false" customHeight="true" outlineLevel="0" collapsed="false">
      <c r="A1419" s="17"/>
      <c r="B1419" s="162"/>
      <c r="C1419" s="163" t="s">
        <v>1734</v>
      </c>
      <c r="D1419" s="163" t="s">
        <v>127</v>
      </c>
      <c r="E1419" s="164" t="s">
        <v>1735</v>
      </c>
      <c r="F1419" s="165" t="s">
        <v>1736</v>
      </c>
      <c r="G1419" s="166" t="s">
        <v>1582</v>
      </c>
      <c r="H1419" s="167" t="n">
        <v>1</v>
      </c>
      <c r="I1419" s="168"/>
      <c r="J1419" s="168" t="n">
        <f aca="false">ROUND(I1419*H1419,2)</f>
        <v>0</v>
      </c>
      <c r="K1419" s="169"/>
      <c r="L1419" s="18"/>
      <c r="M1419" s="170"/>
      <c r="N1419" s="171" t="s">
        <v>37</v>
      </c>
      <c r="O1419" s="172" t="n">
        <v>0</v>
      </c>
      <c r="P1419" s="172" t="n">
        <f aca="false">O1419*H1419</f>
        <v>0</v>
      </c>
      <c r="Q1419" s="172" t="n">
        <v>0</v>
      </c>
      <c r="R1419" s="172" t="n">
        <f aca="false">Q1419*H1419</f>
        <v>0</v>
      </c>
      <c r="S1419" s="172" t="n">
        <v>0</v>
      </c>
      <c r="T1419" s="173" t="n">
        <f aca="false">S1419*H1419</f>
        <v>0</v>
      </c>
      <c r="U1419" s="17"/>
      <c r="V1419" s="17"/>
      <c r="W1419" s="17"/>
      <c r="X1419" s="17"/>
      <c r="Y1419" s="17"/>
      <c r="Z1419" s="17"/>
      <c r="AA1419" s="17"/>
      <c r="AB1419" s="17"/>
      <c r="AC1419" s="17"/>
      <c r="AD1419" s="17"/>
      <c r="AE1419" s="17"/>
      <c r="AR1419" s="174" t="s">
        <v>321</v>
      </c>
      <c r="AT1419" s="174" t="s">
        <v>127</v>
      </c>
      <c r="AU1419" s="174" t="s">
        <v>82</v>
      </c>
      <c r="AY1419" s="3" t="s">
        <v>124</v>
      </c>
      <c r="BE1419" s="175" t="n">
        <f aca="false">IF(N1419="základní",J1419,0)</f>
        <v>0</v>
      </c>
      <c r="BF1419" s="175" t="n">
        <f aca="false">IF(N1419="snížená",J1419,0)</f>
        <v>0</v>
      </c>
      <c r="BG1419" s="175" t="n">
        <f aca="false">IF(N1419="zákl. přenesená",J1419,0)</f>
        <v>0</v>
      </c>
      <c r="BH1419" s="175" t="n">
        <f aca="false">IF(N1419="sníž. přenesená",J1419,0)</f>
        <v>0</v>
      </c>
      <c r="BI1419" s="175" t="n">
        <f aca="false">IF(N1419="nulová",J1419,0)</f>
        <v>0</v>
      </c>
      <c r="BJ1419" s="3" t="s">
        <v>80</v>
      </c>
      <c r="BK1419" s="175" t="n">
        <f aca="false">ROUND(I1419*H1419,2)</f>
        <v>0</v>
      </c>
      <c r="BL1419" s="3" t="s">
        <v>321</v>
      </c>
      <c r="BM1419" s="174" t="s">
        <v>1737</v>
      </c>
    </row>
    <row r="1420" s="22" customFormat="true" ht="21.75" hidden="false" customHeight="true" outlineLevel="0" collapsed="false">
      <c r="A1420" s="17"/>
      <c r="B1420" s="162"/>
      <c r="C1420" s="163" t="s">
        <v>1738</v>
      </c>
      <c r="D1420" s="163" t="s">
        <v>127</v>
      </c>
      <c r="E1420" s="164" t="s">
        <v>1739</v>
      </c>
      <c r="F1420" s="165" t="s">
        <v>1740</v>
      </c>
      <c r="G1420" s="166" t="s">
        <v>1582</v>
      </c>
      <c r="H1420" s="167" t="n">
        <v>1</v>
      </c>
      <c r="I1420" s="168"/>
      <c r="J1420" s="168" t="n">
        <f aca="false">ROUND(I1420*H1420,2)</f>
        <v>0</v>
      </c>
      <c r="K1420" s="169"/>
      <c r="L1420" s="18"/>
      <c r="M1420" s="170"/>
      <c r="N1420" s="171" t="s">
        <v>37</v>
      </c>
      <c r="O1420" s="172" t="n">
        <v>0</v>
      </c>
      <c r="P1420" s="172" t="n">
        <f aca="false">O1420*H1420</f>
        <v>0</v>
      </c>
      <c r="Q1420" s="172" t="n">
        <v>0</v>
      </c>
      <c r="R1420" s="172" t="n">
        <f aca="false">Q1420*H1420</f>
        <v>0</v>
      </c>
      <c r="S1420" s="172" t="n">
        <v>0</v>
      </c>
      <c r="T1420" s="173" t="n">
        <f aca="false">S1420*H1420</f>
        <v>0</v>
      </c>
      <c r="U1420" s="17"/>
      <c r="V1420" s="17"/>
      <c r="W1420" s="17"/>
      <c r="X1420" s="17"/>
      <c r="Y1420" s="17"/>
      <c r="Z1420" s="17"/>
      <c r="AA1420" s="17"/>
      <c r="AB1420" s="17"/>
      <c r="AC1420" s="17"/>
      <c r="AD1420" s="17"/>
      <c r="AE1420" s="17"/>
      <c r="AR1420" s="174" t="s">
        <v>321</v>
      </c>
      <c r="AT1420" s="174" t="s">
        <v>127</v>
      </c>
      <c r="AU1420" s="174" t="s">
        <v>82</v>
      </c>
      <c r="AY1420" s="3" t="s">
        <v>124</v>
      </c>
      <c r="BE1420" s="175" t="n">
        <f aca="false">IF(N1420="základní",J1420,0)</f>
        <v>0</v>
      </c>
      <c r="BF1420" s="175" t="n">
        <f aca="false">IF(N1420="snížená",J1420,0)</f>
        <v>0</v>
      </c>
      <c r="BG1420" s="175" t="n">
        <f aca="false">IF(N1420="zákl. přenesená",J1420,0)</f>
        <v>0</v>
      </c>
      <c r="BH1420" s="175" t="n">
        <f aca="false">IF(N1420="sníž. přenesená",J1420,0)</f>
        <v>0</v>
      </c>
      <c r="BI1420" s="175" t="n">
        <f aca="false">IF(N1420="nulová",J1420,0)</f>
        <v>0</v>
      </c>
      <c r="BJ1420" s="3" t="s">
        <v>80</v>
      </c>
      <c r="BK1420" s="175" t="n">
        <f aca="false">ROUND(I1420*H1420,2)</f>
        <v>0</v>
      </c>
      <c r="BL1420" s="3" t="s">
        <v>321</v>
      </c>
      <c r="BM1420" s="174" t="s">
        <v>1741</v>
      </c>
    </row>
    <row r="1421" s="22" customFormat="true" ht="21.75" hidden="false" customHeight="true" outlineLevel="0" collapsed="false">
      <c r="A1421" s="17"/>
      <c r="B1421" s="162"/>
      <c r="C1421" s="163" t="s">
        <v>1742</v>
      </c>
      <c r="D1421" s="163" t="s">
        <v>127</v>
      </c>
      <c r="E1421" s="164" t="s">
        <v>1743</v>
      </c>
      <c r="F1421" s="165" t="s">
        <v>1744</v>
      </c>
      <c r="G1421" s="166" t="s">
        <v>1582</v>
      </c>
      <c r="H1421" s="167" t="n">
        <v>1</v>
      </c>
      <c r="I1421" s="168"/>
      <c r="J1421" s="168" t="n">
        <f aca="false">ROUND(I1421*H1421,2)</f>
        <v>0</v>
      </c>
      <c r="K1421" s="169"/>
      <c r="L1421" s="18"/>
      <c r="M1421" s="170"/>
      <c r="N1421" s="171" t="s">
        <v>37</v>
      </c>
      <c r="O1421" s="172" t="n">
        <v>0</v>
      </c>
      <c r="P1421" s="172" t="n">
        <f aca="false">O1421*H1421</f>
        <v>0</v>
      </c>
      <c r="Q1421" s="172" t="n">
        <v>0</v>
      </c>
      <c r="R1421" s="172" t="n">
        <f aca="false">Q1421*H1421</f>
        <v>0</v>
      </c>
      <c r="S1421" s="172" t="n">
        <v>0</v>
      </c>
      <c r="T1421" s="173" t="n">
        <f aca="false">S1421*H1421</f>
        <v>0</v>
      </c>
      <c r="U1421" s="17"/>
      <c r="V1421" s="17"/>
      <c r="W1421" s="17"/>
      <c r="X1421" s="17"/>
      <c r="Y1421" s="17"/>
      <c r="Z1421" s="17"/>
      <c r="AA1421" s="17"/>
      <c r="AB1421" s="17"/>
      <c r="AC1421" s="17"/>
      <c r="AD1421" s="17"/>
      <c r="AE1421" s="17"/>
      <c r="AR1421" s="174" t="s">
        <v>321</v>
      </c>
      <c r="AT1421" s="174" t="s">
        <v>127</v>
      </c>
      <c r="AU1421" s="174" t="s">
        <v>82</v>
      </c>
      <c r="AY1421" s="3" t="s">
        <v>124</v>
      </c>
      <c r="BE1421" s="175" t="n">
        <f aca="false">IF(N1421="základní",J1421,0)</f>
        <v>0</v>
      </c>
      <c r="BF1421" s="175" t="n">
        <f aca="false">IF(N1421="snížená",J1421,0)</f>
        <v>0</v>
      </c>
      <c r="BG1421" s="175" t="n">
        <f aca="false">IF(N1421="zákl. přenesená",J1421,0)</f>
        <v>0</v>
      </c>
      <c r="BH1421" s="175" t="n">
        <f aca="false">IF(N1421="sníž. přenesená",J1421,0)</f>
        <v>0</v>
      </c>
      <c r="BI1421" s="175" t="n">
        <f aca="false">IF(N1421="nulová",J1421,0)</f>
        <v>0</v>
      </c>
      <c r="BJ1421" s="3" t="s">
        <v>80</v>
      </c>
      <c r="BK1421" s="175" t="n">
        <f aca="false">ROUND(I1421*H1421,2)</f>
        <v>0</v>
      </c>
      <c r="BL1421" s="3" t="s">
        <v>321</v>
      </c>
      <c r="BM1421" s="174" t="s">
        <v>1745</v>
      </c>
    </row>
    <row r="1422" s="22" customFormat="true" ht="21.75" hidden="false" customHeight="true" outlineLevel="0" collapsed="false">
      <c r="A1422" s="17"/>
      <c r="B1422" s="162"/>
      <c r="C1422" s="163" t="s">
        <v>1746</v>
      </c>
      <c r="D1422" s="163" t="s">
        <v>127</v>
      </c>
      <c r="E1422" s="164" t="s">
        <v>1747</v>
      </c>
      <c r="F1422" s="165" t="s">
        <v>1748</v>
      </c>
      <c r="G1422" s="166" t="s">
        <v>1582</v>
      </c>
      <c r="H1422" s="167" t="n">
        <v>1</v>
      </c>
      <c r="I1422" s="168"/>
      <c r="J1422" s="168" t="n">
        <f aca="false">ROUND(I1422*H1422,2)</f>
        <v>0</v>
      </c>
      <c r="K1422" s="169"/>
      <c r="L1422" s="18"/>
      <c r="M1422" s="170"/>
      <c r="N1422" s="171" t="s">
        <v>37</v>
      </c>
      <c r="O1422" s="172" t="n">
        <v>0</v>
      </c>
      <c r="P1422" s="172" t="n">
        <f aca="false">O1422*H1422</f>
        <v>0</v>
      </c>
      <c r="Q1422" s="172" t="n">
        <v>0</v>
      </c>
      <c r="R1422" s="172" t="n">
        <f aca="false">Q1422*H1422</f>
        <v>0</v>
      </c>
      <c r="S1422" s="172" t="n">
        <v>0</v>
      </c>
      <c r="T1422" s="173" t="n">
        <f aca="false">S1422*H1422</f>
        <v>0</v>
      </c>
      <c r="U1422" s="17"/>
      <c r="V1422" s="17"/>
      <c r="W1422" s="17"/>
      <c r="X1422" s="17"/>
      <c r="Y1422" s="17"/>
      <c r="Z1422" s="17"/>
      <c r="AA1422" s="17"/>
      <c r="AB1422" s="17"/>
      <c r="AC1422" s="17"/>
      <c r="AD1422" s="17"/>
      <c r="AE1422" s="17"/>
      <c r="AR1422" s="174" t="s">
        <v>321</v>
      </c>
      <c r="AT1422" s="174" t="s">
        <v>127</v>
      </c>
      <c r="AU1422" s="174" t="s">
        <v>82</v>
      </c>
      <c r="AY1422" s="3" t="s">
        <v>124</v>
      </c>
      <c r="BE1422" s="175" t="n">
        <f aca="false">IF(N1422="základní",J1422,0)</f>
        <v>0</v>
      </c>
      <c r="BF1422" s="175" t="n">
        <f aca="false">IF(N1422="snížená",J1422,0)</f>
        <v>0</v>
      </c>
      <c r="BG1422" s="175" t="n">
        <f aca="false">IF(N1422="zákl. přenesená",J1422,0)</f>
        <v>0</v>
      </c>
      <c r="BH1422" s="175" t="n">
        <f aca="false">IF(N1422="sníž. přenesená",J1422,0)</f>
        <v>0</v>
      </c>
      <c r="BI1422" s="175" t="n">
        <f aca="false">IF(N1422="nulová",J1422,0)</f>
        <v>0</v>
      </c>
      <c r="BJ1422" s="3" t="s">
        <v>80</v>
      </c>
      <c r="BK1422" s="175" t="n">
        <f aca="false">ROUND(I1422*H1422,2)</f>
        <v>0</v>
      </c>
      <c r="BL1422" s="3" t="s">
        <v>321</v>
      </c>
      <c r="BM1422" s="174" t="s">
        <v>1749</v>
      </c>
    </row>
    <row r="1423" s="22" customFormat="true" ht="21.75" hidden="false" customHeight="true" outlineLevel="0" collapsed="false">
      <c r="A1423" s="17"/>
      <c r="B1423" s="162"/>
      <c r="C1423" s="163" t="s">
        <v>1750</v>
      </c>
      <c r="D1423" s="163" t="s">
        <v>127</v>
      </c>
      <c r="E1423" s="164" t="s">
        <v>1751</v>
      </c>
      <c r="F1423" s="165" t="s">
        <v>1752</v>
      </c>
      <c r="G1423" s="166" t="s">
        <v>1582</v>
      </c>
      <c r="H1423" s="167" t="n">
        <v>1</v>
      </c>
      <c r="I1423" s="168"/>
      <c r="J1423" s="168" t="n">
        <f aca="false">ROUND(I1423*H1423,2)</f>
        <v>0</v>
      </c>
      <c r="K1423" s="169"/>
      <c r="L1423" s="18"/>
      <c r="M1423" s="170"/>
      <c r="N1423" s="171" t="s">
        <v>37</v>
      </c>
      <c r="O1423" s="172" t="n">
        <v>0</v>
      </c>
      <c r="P1423" s="172" t="n">
        <f aca="false">O1423*H1423</f>
        <v>0</v>
      </c>
      <c r="Q1423" s="172" t="n">
        <v>0</v>
      </c>
      <c r="R1423" s="172" t="n">
        <f aca="false">Q1423*H1423</f>
        <v>0</v>
      </c>
      <c r="S1423" s="172" t="n">
        <v>0</v>
      </c>
      <c r="T1423" s="173" t="n">
        <f aca="false">S1423*H1423</f>
        <v>0</v>
      </c>
      <c r="U1423" s="17"/>
      <c r="V1423" s="17"/>
      <c r="W1423" s="17"/>
      <c r="X1423" s="17"/>
      <c r="Y1423" s="17"/>
      <c r="Z1423" s="17"/>
      <c r="AA1423" s="17"/>
      <c r="AB1423" s="17"/>
      <c r="AC1423" s="17"/>
      <c r="AD1423" s="17"/>
      <c r="AE1423" s="17"/>
      <c r="AR1423" s="174" t="s">
        <v>321</v>
      </c>
      <c r="AT1423" s="174" t="s">
        <v>127</v>
      </c>
      <c r="AU1423" s="174" t="s">
        <v>82</v>
      </c>
      <c r="AY1423" s="3" t="s">
        <v>124</v>
      </c>
      <c r="BE1423" s="175" t="n">
        <f aca="false">IF(N1423="základní",J1423,0)</f>
        <v>0</v>
      </c>
      <c r="BF1423" s="175" t="n">
        <f aca="false">IF(N1423="snížená",J1423,0)</f>
        <v>0</v>
      </c>
      <c r="BG1423" s="175" t="n">
        <f aca="false">IF(N1423="zákl. přenesená",J1423,0)</f>
        <v>0</v>
      </c>
      <c r="BH1423" s="175" t="n">
        <f aca="false">IF(N1423="sníž. přenesená",J1423,0)</f>
        <v>0</v>
      </c>
      <c r="BI1423" s="175" t="n">
        <f aca="false">IF(N1423="nulová",J1423,0)</f>
        <v>0</v>
      </c>
      <c r="BJ1423" s="3" t="s">
        <v>80</v>
      </c>
      <c r="BK1423" s="175" t="n">
        <f aca="false">ROUND(I1423*H1423,2)</f>
        <v>0</v>
      </c>
      <c r="BL1423" s="3" t="s">
        <v>321</v>
      </c>
      <c r="BM1423" s="174" t="s">
        <v>1753</v>
      </c>
    </row>
    <row r="1424" s="22" customFormat="true" ht="21.75" hidden="false" customHeight="true" outlineLevel="0" collapsed="false">
      <c r="A1424" s="17"/>
      <c r="B1424" s="162"/>
      <c r="C1424" s="163" t="s">
        <v>1754</v>
      </c>
      <c r="D1424" s="163" t="s">
        <v>127</v>
      </c>
      <c r="E1424" s="164" t="s">
        <v>1755</v>
      </c>
      <c r="F1424" s="223" t="s">
        <v>1756</v>
      </c>
      <c r="G1424" s="166" t="s">
        <v>1582</v>
      </c>
      <c r="H1424" s="167" t="n">
        <v>2</v>
      </c>
      <c r="I1424" s="168"/>
      <c r="J1424" s="168" t="n">
        <f aca="false">ROUND(I1424*H1424,2)</f>
        <v>0</v>
      </c>
      <c r="K1424" s="169"/>
      <c r="L1424" s="18"/>
      <c r="M1424" s="170"/>
      <c r="N1424" s="171" t="s">
        <v>37</v>
      </c>
      <c r="O1424" s="172" t="n">
        <v>0</v>
      </c>
      <c r="P1424" s="172" t="n">
        <f aca="false">O1424*H1424</f>
        <v>0</v>
      </c>
      <c r="Q1424" s="172" t="n">
        <v>0</v>
      </c>
      <c r="R1424" s="172" t="n">
        <f aca="false">Q1424*H1424</f>
        <v>0</v>
      </c>
      <c r="S1424" s="172" t="n">
        <v>0</v>
      </c>
      <c r="T1424" s="173" t="n">
        <f aca="false">S1424*H1424</f>
        <v>0</v>
      </c>
      <c r="U1424" s="17"/>
      <c r="V1424" s="17"/>
      <c r="W1424" s="17"/>
      <c r="X1424" s="17"/>
      <c r="Y1424" s="17"/>
      <c r="Z1424" s="17"/>
      <c r="AA1424" s="17"/>
      <c r="AB1424" s="17"/>
      <c r="AC1424" s="17"/>
      <c r="AD1424" s="17"/>
      <c r="AE1424" s="17"/>
      <c r="AR1424" s="174" t="s">
        <v>321</v>
      </c>
      <c r="AT1424" s="174" t="s">
        <v>127</v>
      </c>
      <c r="AU1424" s="174" t="s">
        <v>82</v>
      </c>
      <c r="AY1424" s="3" t="s">
        <v>124</v>
      </c>
      <c r="BE1424" s="175" t="n">
        <f aca="false">IF(N1424="základní",J1424,0)</f>
        <v>0</v>
      </c>
      <c r="BF1424" s="175" t="n">
        <f aca="false">IF(N1424="snížená",J1424,0)</f>
        <v>0</v>
      </c>
      <c r="BG1424" s="175" t="n">
        <f aca="false">IF(N1424="zákl. přenesená",J1424,0)</f>
        <v>0</v>
      </c>
      <c r="BH1424" s="175" t="n">
        <f aca="false">IF(N1424="sníž. přenesená",J1424,0)</f>
        <v>0</v>
      </c>
      <c r="BI1424" s="175" t="n">
        <f aca="false">IF(N1424="nulová",J1424,0)</f>
        <v>0</v>
      </c>
      <c r="BJ1424" s="3" t="s">
        <v>80</v>
      </c>
      <c r="BK1424" s="175" t="n">
        <f aca="false">ROUND(I1424*H1424,2)</f>
        <v>0</v>
      </c>
      <c r="BL1424" s="3" t="s">
        <v>321</v>
      </c>
      <c r="BM1424" s="174" t="s">
        <v>1757</v>
      </c>
    </row>
    <row r="1425" s="22" customFormat="true" ht="21.75" hidden="false" customHeight="true" outlineLevel="0" collapsed="false">
      <c r="A1425" s="17"/>
      <c r="B1425" s="162"/>
      <c r="C1425" s="163" t="s">
        <v>1758</v>
      </c>
      <c r="D1425" s="163" t="s">
        <v>127</v>
      </c>
      <c r="E1425" s="164" t="s">
        <v>1759</v>
      </c>
      <c r="F1425" s="223" t="s">
        <v>1760</v>
      </c>
      <c r="G1425" s="166" t="s">
        <v>1582</v>
      </c>
      <c r="H1425" s="167" t="n">
        <v>6</v>
      </c>
      <c r="I1425" s="168"/>
      <c r="J1425" s="168" t="n">
        <f aca="false">ROUND(I1425*H1425,2)</f>
        <v>0</v>
      </c>
      <c r="K1425" s="169"/>
      <c r="L1425" s="18"/>
      <c r="M1425" s="170"/>
      <c r="N1425" s="171" t="s">
        <v>37</v>
      </c>
      <c r="O1425" s="172" t="n">
        <v>0</v>
      </c>
      <c r="P1425" s="172" t="n">
        <f aca="false">O1425*H1425</f>
        <v>0</v>
      </c>
      <c r="Q1425" s="172" t="n">
        <v>0</v>
      </c>
      <c r="R1425" s="172" t="n">
        <f aca="false">Q1425*H1425</f>
        <v>0</v>
      </c>
      <c r="S1425" s="172" t="n">
        <v>0</v>
      </c>
      <c r="T1425" s="173" t="n">
        <f aca="false">S1425*H1425</f>
        <v>0</v>
      </c>
      <c r="U1425" s="17"/>
      <c r="V1425" s="17"/>
      <c r="W1425" s="17"/>
      <c r="X1425" s="17"/>
      <c r="Y1425" s="17"/>
      <c r="Z1425" s="17"/>
      <c r="AA1425" s="17"/>
      <c r="AB1425" s="17"/>
      <c r="AC1425" s="17"/>
      <c r="AD1425" s="17"/>
      <c r="AE1425" s="17"/>
      <c r="AR1425" s="174" t="s">
        <v>321</v>
      </c>
      <c r="AT1425" s="174" t="s">
        <v>127</v>
      </c>
      <c r="AU1425" s="174" t="s">
        <v>82</v>
      </c>
      <c r="AY1425" s="3" t="s">
        <v>124</v>
      </c>
      <c r="BE1425" s="175" t="n">
        <f aca="false">IF(N1425="základní",J1425,0)</f>
        <v>0</v>
      </c>
      <c r="BF1425" s="175" t="n">
        <f aca="false">IF(N1425="snížená",J1425,0)</f>
        <v>0</v>
      </c>
      <c r="BG1425" s="175" t="n">
        <f aca="false">IF(N1425="zákl. přenesená",J1425,0)</f>
        <v>0</v>
      </c>
      <c r="BH1425" s="175" t="n">
        <f aca="false">IF(N1425="sníž. přenesená",J1425,0)</f>
        <v>0</v>
      </c>
      <c r="BI1425" s="175" t="n">
        <f aca="false">IF(N1425="nulová",J1425,0)</f>
        <v>0</v>
      </c>
      <c r="BJ1425" s="3" t="s">
        <v>80</v>
      </c>
      <c r="BK1425" s="175" t="n">
        <f aca="false">ROUND(I1425*H1425,2)</f>
        <v>0</v>
      </c>
      <c r="BL1425" s="3" t="s">
        <v>321</v>
      </c>
      <c r="BM1425" s="174" t="s">
        <v>1761</v>
      </c>
    </row>
    <row r="1426" s="22" customFormat="true" ht="21.75" hidden="false" customHeight="true" outlineLevel="0" collapsed="false">
      <c r="A1426" s="17"/>
      <c r="B1426" s="162"/>
      <c r="C1426" s="163" t="s">
        <v>1762</v>
      </c>
      <c r="D1426" s="163" t="s">
        <v>127</v>
      </c>
      <c r="E1426" s="164" t="s">
        <v>1763</v>
      </c>
      <c r="F1426" s="223" t="s">
        <v>1764</v>
      </c>
      <c r="G1426" s="166" t="s">
        <v>1582</v>
      </c>
      <c r="H1426" s="167" t="n">
        <v>2</v>
      </c>
      <c r="I1426" s="168"/>
      <c r="J1426" s="168" t="n">
        <f aca="false">ROUND(I1426*H1426,2)</f>
        <v>0</v>
      </c>
      <c r="K1426" s="169"/>
      <c r="L1426" s="18"/>
      <c r="M1426" s="170"/>
      <c r="N1426" s="171" t="s">
        <v>37</v>
      </c>
      <c r="O1426" s="172" t="n">
        <v>0</v>
      </c>
      <c r="P1426" s="172" t="n">
        <f aca="false">O1426*H1426</f>
        <v>0</v>
      </c>
      <c r="Q1426" s="172" t="n">
        <v>0</v>
      </c>
      <c r="R1426" s="172" t="n">
        <f aca="false">Q1426*H1426</f>
        <v>0</v>
      </c>
      <c r="S1426" s="172" t="n">
        <v>0</v>
      </c>
      <c r="T1426" s="173" t="n">
        <f aca="false">S1426*H1426</f>
        <v>0</v>
      </c>
      <c r="U1426" s="17"/>
      <c r="V1426" s="17"/>
      <c r="W1426" s="17"/>
      <c r="X1426" s="17"/>
      <c r="Y1426" s="17"/>
      <c r="Z1426" s="17"/>
      <c r="AA1426" s="17"/>
      <c r="AB1426" s="17"/>
      <c r="AC1426" s="17"/>
      <c r="AD1426" s="17"/>
      <c r="AE1426" s="17"/>
      <c r="AR1426" s="174" t="s">
        <v>321</v>
      </c>
      <c r="AT1426" s="174" t="s">
        <v>127</v>
      </c>
      <c r="AU1426" s="174" t="s">
        <v>82</v>
      </c>
      <c r="AY1426" s="3" t="s">
        <v>124</v>
      </c>
      <c r="BE1426" s="175" t="n">
        <f aca="false">IF(N1426="základní",J1426,0)</f>
        <v>0</v>
      </c>
      <c r="BF1426" s="175" t="n">
        <f aca="false">IF(N1426="snížená",J1426,0)</f>
        <v>0</v>
      </c>
      <c r="BG1426" s="175" t="n">
        <f aca="false">IF(N1426="zákl. přenesená",J1426,0)</f>
        <v>0</v>
      </c>
      <c r="BH1426" s="175" t="n">
        <f aca="false">IF(N1426="sníž. přenesená",J1426,0)</f>
        <v>0</v>
      </c>
      <c r="BI1426" s="175" t="n">
        <f aca="false">IF(N1426="nulová",J1426,0)</f>
        <v>0</v>
      </c>
      <c r="BJ1426" s="3" t="s">
        <v>80</v>
      </c>
      <c r="BK1426" s="175" t="n">
        <f aca="false">ROUND(I1426*H1426,2)</f>
        <v>0</v>
      </c>
      <c r="BL1426" s="3" t="s">
        <v>321</v>
      </c>
      <c r="BM1426" s="174" t="s">
        <v>1765</v>
      </c>
    </row>
    <row r="1427" s="22" customFormat="true" ht="21.75" hidden="false" customHeight="true" outlineLevel="0" collapsed="false">
      <c r="A1427" s="17"/>
      <c r="B1427" s="162"/>
      <c r="C1427" s="163" t="s">
        <v>1766</v>
      </c>
      <c r="D1427" s="163" t="s">
        <v>127</v>
      </c>
      <c r="E1427" s="164" t="s">
        <v>1767</v>
      </c>
      <c r="F1427" s="223" t="s">
        <v>1768</v>
      </c>
      <c r="G1427" s="166" t="s">
        <v>1582</v>
      </c>
      <c r="H1427" s="167" t="n">
        <v>1</v>
      </c>
      <c r="I1427" s="168"/>
      <c r="J1427" s="168" t="n">
        <f aca="false">ROUND(I1427*H1427,2)</f>
        <v>0</v>
      </c>
      <c r="K1427" s="169"/>
      <c r="L1427" s="18"/>
      <c r="M1427" s="170"/>
      <c r="N1427" s="171" t="s">
        <v>37</v>
      </c>
      <c r="O1427" s="172" t="n">
        <v>0</v>
      </c>
      <c r="P1427" s="172" t="n">
        <f aca="false">O1427*H1427</f>
        <v>0</v>
      </c>
      <c r="Q1427" s="172" t="n">
        <v>0</v>
      </c>
      <c r="R1427" s="172" t="n">
        <f aca="false">Q1427*H1427</f>
        <v>0</v>
      </c>
      <c r="S1427" s="172" t="n">
        <v>0</v>
      </c>
      <c r="T1427" s="173" t="n">
        <f aca="false">S1427*H1427</f>
        <v>0</v>
      </c>
      <c r="U1427" s="17"/>
      <c r="V1427" s="17"/>
      <c r="W1427" s="17"/>
      <c r="X1427" s="17"/>
      <c r="Y1427" s="17"/>
      <c r="Z1427" s="17"/>
      <c r="AA1427" s="17"/>
      <c r="AB1427" s="17"/>
      <c r="AC1427" s="17"/>
      <c r="AD1427" s="17"/>
      <c r="AE1427" s="17"/>
      <c r="AR1427" s="174" t="s">
        <v>321</v>
      </c>
      <c r="AT1427" s="174" t="s">
        <v>127</v>
      </c>
      <c r="AU1427" s="174" t="s">
        <v>82</v>
      </c>
      <c r="AY1427" s="3" t="s">
        <v>124</v>
      </c>
      <c r="BE1427" s="175" t="n">
        <f aca="false">IF(N1427="základní",J1427,0)</f>
        <v>0</v>
      </c>
      <c r="BF1427" s="175" t="n">
        <f aca="false">IF(N1427="snížená",J1427,0)</f>
        <v>0</v>
      </c>
      <c r="BG1427" s="175" t="n">
        <f aca="false">IF(N1427="zákl. přenesená",J1427,0)</f>
        <v>0</v>
      </c>
      <c r="BH1427" s="175" t="n">
        <f aca="false">IF(N1427="sníž. přenesená",J1427,0)</f>
        <v>0</v>
      </c>
      <c r="BI1427" s="175" t="n">
        <f aca="false">IF(N1427="nulová",J1427,0)</f>
        <v>0</v>
      </c>
      <c r="BJ1427" s="3" t="s">
        <v>80</v>
      </c>
      <c r="BK1427" s="175" t="n">
        <f aca="false">ROUND(I1427*H1427,2)</f>
        <v>0</v>
      </c>
      <c r="BL1427" s="3" t="s">
        <v>321</v>
      </c>
      <c r="BM1427" s="174" t="s">
        <v>1769</v>
      </c>
    </row>
    <row r="1428" s="22" customFormat="true" ht="21.75" hidden="false" customHeight="true" outlineLevel="0" collapsed="false">
      <c r="A1428" s="17"/>
      <c r="B1428" s="162"/>
      <c r="C1428" s="163" t="s">
        <v>1770</v>
      </c>
      <c r="D1428" s="163" t="s">
        <v>127</v>
      </c>
      <c r="E1428" s="164" t="s">
        <v>1771</v>
      </c>
      <c r="F1428" s="223" t="s">
        <v>1772</v>
      </c>
      <c r="G1428" s="166" t="s">
        <v>1582</v>
      </c>
      <c r="H1428" s="167" t="n">
        <v>1</v>
      </c>
      <c r="I1428" s="168"/>
      <c r="J1428" s="168" t="n">
        <f aca="false">ROUND(I1428*H1428,2)</f>
        <v>0</v>
      </c>
      <c r="K1428" s="169"/>
      <c r="L1428" s="18"/>
      <c r="M1428" s="170"/>
      <c r="N1428" s="171" t="s">
        <v>37</v>
      </c>
      <c r="O1428" s="172" t="n">
        <v>0</v>
      </c>
      <c r="P1428" s="172" t="n">
        <f aca="false">O1428*H1428</f>
        <v>0</v>
      </c>
      <c r="Q1428" s="172" t="n">
        <v>0</v>
      </c>
      <c r="R1428" s="172" t="n">
        <f aca="false">Q1428*H1428</f>
        <v>0</v>
      </c>
      <c r="S1428" s="172" t="n">
        <v>0</v>
      </c>
      <c r="T1428" s="173" t="n">
        <f aca="false">S1428*H1428</f>
        <v>0</v>
      </c>
      <c r="U1428" s="17"/>
      <c r="V1428" s="17"/>
      <c r="W1428" s="17"/>
      <c r="X1428" s="17"/>
      <c r="Y1428" s="17"/>
      <c r="Z1428" s="17"/>
      <c r="AA1428" s="17"/>
      <c r="AB1428" s="17"/>
      <c r="AC1428" s="17"/>
      <c r="AD1428" s="17"/>
      <c r="AE1428" s="17"/>
      <c r="AR1428" s="174" t="s">
        <v>321</v>
      </c>
      <c r="AT1428" s="174" t="s">
        <v>127</v>
      </c>
      <c r="AU1428" s="174" t="s">
        <v>82</v>
      </c>
      <c r="AY1428" s="3" t="s">
        <v>124</v>
      </c>
      <c r="BE1428" s="175" t="n">
        <f aca="false">IF(N1428="základní",J1428,0)</f>
        <v>0</v>
      </c>
      <c r="BF1428" s="175" t="n">
        <f aca="false">IF(N1428="snížená",J1428,0)</f>
        <v>0</v>
      </c>
      <c r="BG1428" s="175" t="n">
        <f aca="false">IF(N1428="zákl. přenesená",J1428,0)</f>
        <v>0</v>
      </c>
      <c r="BH1428" s="175" t="n">
        <f aca="false">IF(N1428="sníž. přenesená",J1428,0)</f>
        <v>0</v>
      </c>
      <c r="BI1428" s="175" t="n">
        <f aca="false">IF(N1428="nulová",J1428,0)</f>
        <v>0</v>
      </c>
      <c r="BJ1428" s="3" t="s">
        <v>80</v>
      </c>
      <c r="BK1428" s="175" t="n">
        <f aca="false">ROUND(I1428*H1428,2)</f>
        <v>0</v>
      </c>
      <c r="BL1428" s="3" t="s">
        <v>321</v>
      </c>
      <c r="BM1428" s="174" t="s">
        <v>1773</v>
      </c>
    </row>
    <row r="1429" s="22" customFormat="true" ht="21.75" hidden="false" customHeight="true" outlineLevel="0" collapsed="false">
      <c r="A1429" s="17"/>
      <c r="B1429" s="162"/>
      <c r="C1429" s="163" t="s">
        <v>1774</v>
      </c>
      <c r="D1429" s="163" t="s">
        <v>127</v>
      </c>
      <c r="E1429" s="164" t="s">
        <v>1775</v>
      </c>
      <c r="F1429" s="223" t="s">
        <v>1776</v>
      </c>
      <c r="G1429" s="166" t="s">
        <v>1582</v>
      </c>
      <c r="H1429" s="167" t="n">
        <v>2</v>
      </c>
      <c r="I1429" s="168"/>
      <c r="J1429" s="168" t="n">
        <f aca="false">ROUND(I1429*H1429,2)</f>
        <v>0</v>
      </c>
      <c r="K1429" s="169"/>
      <c r="L1429" s="18"/>
      <c r="M1429" s="170"/>
      <c r="N1429" s="171" t="s">
        <v>37</v>
      </c>
      <c r="O1429" s="172" t="n">
        <v>0</v>
      </c>
      <c r="P1429" s="172" t="n">
        <f aca="false">O1429*H1429</f>
        <v>0</v>
      </c>
      <c r="Q1429" s="172" t="n">
        <v>0</v>
      </c>
      <c r="R1429" s="172" t="n">
        <f aca="false">Q1429*H1429</f>
        <v>0</v>
      </c>
      <c r="S1429" s="172" t="n">
        <v>0</v>
      </c>
      <c r="T1429" s="173" t="n">
        <f aca="false">S1429*H1429</f>
        <v>0</v>
      </c>
      <c r="U1429" s="17"/>
      <c r="V1429" s="17"/>
      <c r="W1429" s="17"/>
      <c r="X1429" s="17"/>
      <c r="Y1429" s="17"/>
      <c r="Z1429" s="17"/>
      <c r="AA1429" s="17"/>
      <c r="AB1429" s="17"/>
      <c r="AC1429" s="17"/>
      <c r="AD1429" s="17"/>
      <c r="AE1429" s="17"/>
      <c r="AR1429" s="174" t="s">
        <v>321</v>
      </c>
      <c r="AT1429" s="174" t="s">
        <v>127</v>
      </c>
      <c r="AU1429" s="174" t="s">
        <v>82</v>
      </c>
      <c r="AY1429" s="3" t="s">
        <v>124</v>
      </c>
      <c r="BE1429" s="175" t="n">
        <f aca="false">IF(N1429="základní",J1429,0)</f>
        <v>0</v>
      </c>
      <c r="BF1429" s="175" t="n">
        <f aca="false">IF(N1429="snížená",J1429,0)</f>
        <v>0</v>
      </c>
      <c r="BG1429" s="175" t="n">
        <f aca="false">IF(N1429="zákl. přenesená",J1429,0)</f>
        <v>0</v>
      </c>
      <c r="BH1429" s="175" t="n">
        <f aca="false">IF(N1429="sníž. přenesená",J1429,0)</f>
        <v>0</v>
      </c>
      <c r="BI1429" s="175" t="n">
        <f aca="false">IF(N1429="nulová",J1429,0)</f>
        <v>0</v>
      </c>
      <c r="BJ1429" s="3" t="s">
        <v>80</v>
      </c>
      <c r="BK1429" s="175" t="n">
        <f aca="false">ROUND(I1429*H1429,2)</f>
        <v>0</v>
      </c>
      <c r="BL1429" s="3" t="s">
        <v>321</v>
      </c>
      <c r="BM1429" s="174" t="s">
        <v>1777</v>
      </c>
    </row>
    <row r="1430" s="22" customFormat="true" ht="21.75" hidden="false" customHeight="true" outlineLevel="0" collapsed="false">
      <c r="A1430" s="17"/>
      <c r="B1430" s="162"/>
      <c r="C1430" s="163" t="s">
        <v>1778</v>
      </c>
      <c r="D1430" s="163" t="s">
        <v>127</v>
      </c>
      <c r="E1430" s="164" t="s">
        <v>1779</v>
      </c>
      <c r="F1430" s="223" t="s">
        <v>1780</v>
      </c>
      <c r="G1430" s="166" t="s">
        <v>1582</v>
      </c>
      <c r="H1430" s="167" t="n">
        <v>6</v>
      </c>
      <c r="I1430" s="168"/>
      <c r="J1430" s="168" t="n">
        <f aca="false">ROUND(I1430*H1430,2)</f>
        <v>0</v>
      </c>
      <c r="K1430" s="169"/>
      <c r="L1430" s="18"/>
      <c r="M1430" s="170"/>
      <c r="N1430" s="171" t="s">
        <v>37</v>
      </c>
      <c r="O1430" s="172" t="n">
        <v>0</v>
      </c>
      <c r="P1430" s="172" t="n">
        <f aca="false">O1430*H1430</f>
        <v>0</v>
      </c>
      <c r="Q1430" s="172" t="n">
        <v>0</v>
      </c>
      <c r="R1430" s="172" t="n">
        <f aca="false">Q1430*H1430</f>
        <v>0</v>
      </c>
      <c r="S1430" s="172" t="n">
        <v>0</v>
      </c>
      <c r="T1430" s="173" t="n">
        <f aca="false">S1430*H1430</f>
        <v>0</v>
      </c>
      <c r="U1430" s="17"/>
      <c r="V1430" s="17"/>
      <c r="W1430" s="17"/>
      <c r="X1430" s="17"/>
      <c r="Y1430" s="17"/>
      <c r="Z1430" s="17"/>
      <c r="AA1430" s="17"/>
      <c r="AB1430" s="17"/>
      <c r="AC1430" s="17"/>
      <c r="AD1430" s="17"/>
      <c r="AE1430" s="17"/>
      <c r="AR1430" s="174" t="s">
        <v>321</v>
      </c>
      <c r="AT1430" s="174" t="s">
        <v>127</v>
      </c>
      <c r="AU1430" s="174" t="s">
        <v>82</v>
      </c>
      <c r="AY1430" s="3" t="s">
        <v>124</v>
      </c>
      <c r="BE1430" s="175" t="n">
        <f aca="false">IF(N1430="základní",J1430,0)</f>
        <v>0</v>
      </c>
      <c r="BF1430" s="175" t="n">
        <f aca="false">IF(N1430="snížená",J1430,0)</f>
        <v>0</v>
      </c>
      <c r="BG1430" s="175" t="n">
        <f aca="false">IF(N1430="zákl. přenesená",J1430,0)</f>
        <v>0</v>
      </c>
      <c r="BH1430" s="175" t="n">
        <f aca="false">IF(N1430="sníž. přenesená",J1430,0)</f>
        <v>0</v>
      </c>
      <c r="BI1430" s="175" t="n">
        <f aca="false">IF(N1430="nulová",J1430,0)</f>
        <v>0</v>
      </c>
      <c r="BJ1430" s="3" t="s">
        <v>80</v>
      </c>
      <c r="BK1430" s="175" t="n">
        <f aca="false">ROUND(I1430*H1430,2)</f>
        <v>0</v>
      </c>
      <c r="BL1430" s="3" t="s">
        <v>321</v>
      </c>
      <c r="BM1430" s="174" t="s">
        <v>1781</v>
      </c>
    </row>
    <row r="1431" s="22" customFormat="true" ht="21.75" hidden="false" customHeight="true" outlineLevel="0" collapsed="false">
      <c r="A1431" s="17"/>
      <c r="B1431" s="162"/>
      <c r="C1431" s="163" t="s">
        <v>1782</v>
      </c>
      <c r="D1431" s="163" t="s">
        <v>127</v>
      </c>
      <c r="E1431" s="164" t="s">
        <v>1783</v>
      </c>
      <c r="F1431" s="223" t="s">
        <v>1784</v>
      </c>
      <c r="G1431" s="166" t="s">
        <v>1582</v>
      </c>
      <c r="H1431" s="167" t="n">
        <v>2</v>
      </c>
      <c r="I1431" s="168"/>
      <c r="J1431" s="168" t="n">
        <f aca="false">ROUND(I1431*H1431,2)</f>
        <v>0</v>
      </c>
      <c r="K1431" s="169"/>
      <c r="L1431" s="18"/>
      <c r="M1431" s="170"/>
      <c r="N1431" s="171" t="s">
        <v>37</v>
      </c>
      <c r="O1431" s="172" t="n">
        <v>0</v>
      </c>
      <c r="P1431" s="172" t="n">
        <f aca="false">O1431*H1431</f>
        <v>0</v>
      </c>
      <c r="Q1431" s="172" t="n">
        <v>0</v>
      </c>
      <c r="R1431" s="172" t="n">
        <f aca="false">Q1431*H1431</f>
        <v>0</v>
      </c>
      <c r="S1431" s="172" t="n">
        <v>0</v>
      </c>
      <c r="T1431" s="173" t="n">
        <f aca="false">S1431*H1431</f>
        <v>0</v>
      </c>
      <c r="U1431" s="17"/>
      <c r="V1431" s="17"/>
      <c r="W1431" s="17"/>
      <c r="X1431" s="17"/>
      <c r="Y1431" s="17"/>
      <c r="Z1431" s="17"/>
      <c r="AA1431" s="17"/>
      <c r="AB1431" s="17"/>
      <c r="AC1431" s="17"/>
      <c r="AD1431" s="17"/>
      <c r="AE1431" s="17"/>
      <c r="AR1431" s="174" t="s">
        <v>321</v>
      </c>
      <c r="AT1431" s="174" t="s">
        <v>127</v>
      </c>
      <c r="AU1431" s="174" t="s">
        <v>82</v>
      </c>
      <c r="AY1431" s="3" t="s">
        <v>124</v>
      </c>
      <c r="BE1431" s="175" t="n">
        <f aca="false">IF(N1431="základní",J1431,0)</f>
        <v>0</v>
      </c>
      <c r="BF1431" s="175" t="n">
        <f aca="false">IF(N1431="snížená",J1431,0)</f>
        <v>0</v>
      </c>
      <c r="BG1431" s="175" t="n">
        <f aca="false">IF(N1431="zákl. přenesená",J1431,0)</f>
        <v>0</v>
      </c>
      <c r="BH1431" s="175" t="n">
        <f aca="false">IF(N1431="sníž. přenesená",J1431,0)</f>
        <v>0</v>
      </c>
      <c r="BI1431" s="175" t="n">
        <f aca="false">IF(N1431="nulová",J1431,0)</f>
        <v>0</v>
      </c>
      <c r="BJ1431" s="3" t="s">
        <v>80</v>
      </c>
      <c r="BK1431" s="175" t="n">
        <f aca="false">ROUND(I1431*H1431,2)</f>
        <v>0</v>
      </c>
      <c r="BL1431" s="3" t="s">
        <v>321</v>
      </c>
      <c r="BM1431" s="174" t="s">
        <v>1785</v>
      </c>
    </row>
    <row r="1432" s="22" customFormat="true" ht="21.75" hidden="false" customHeight="true" outlineLevel="0" collapsed="false">
      <c r="A1432" s="17"/>
      <c r="B1432" s="162"/>
      <c r="C1432" s="163" t="s">
        <v>1786</v>
      </c>
      <c r="D1432" s="163" t="s">
        <v>127</v>
      </c>
      <c r="E1432" s="164" t="s">
        <v>1787</v>
      </c>
      <c r="F1432" s="223" t="s">
        <v>1788</v>
      </c>
      <c r="G1432" s="166" t="s">
        <v>1582</v>
      </c>
      <c r="H1432" s="167" t="n">
        <v>1</v>
      </c>
      <c r="I1432" s="168"/>
      <c r="J1432" s="168" t="n">
        <f aca="false">ROUND(I1432*H1432,2)</f>
        <v>0</v>
      </c>
      <c r="K1432" s="169"/>
      <c r="L1432" s="18"/>
      <c r="M1432" s="170"/>
      <c r="N1432" s="171" t="s">
        <v>37</v>
      </c>
      <c r="O1432" s="172" t="n">
        <v>0</v>
      </c>
      <c r="P1432" s="172" t="n">
        <f aca="false">O1432*H1432</f>
        <v>0</v>
      </c>
      <c r="Q1432" s="172" t="n">
        <v>0</v>
      </c>
      <c r="R1432" s="172" t="n">
        <f aca="false">Q1432*H1432</f>
        <v>0</v>
      </c>
      <c r="S1432" s="172" t="n">
        <v>0</v>
      </c>
      <c r="T1432" s="173" t="n">
        <f aca="false">S1432*H1432</f>
        <v>0</v>
      </c>
      <c r="U1432" s="17"/>
      <c r="V1432" s="17"/>
      <c r="W1432" s="17"/>
      <c r="X1432" s="17"/>
      <c r="Y1432" s="17"/>
      <c r="Z1432" s="17"/>
      <c r="AA1432" s="17"/>
      <c r="AB1432" s="17"/>
      <c r="AC1432" s="17"/>
      <c r="AD1432" s="17"/>
      <c r="AE1432" s="17"/>
      <c r="AR1432" s="174" t="s">
        <v>321</v>
      </c>
      <c r="AT1432" s="174" t="s">
        <v>127</v>
      </c>
      <c r="AU1432" s="174" t="s">
        <v>82</v>
      </c>
      <c r="AY1432" s="3" t="s">
        <v>124</v>
      </c>
      <c r="BE1432" s="175" t="n">
        <f aca="false">IF(N1432="základní",J1432,0)</f>
        <v>0</v>
      </c>
      <c r="BF1432" s="175" t="n">
        <f aca="false">IF(N1432="snížená",J1432,0)</f>
        <v>0</v>
      </c>
      <c r="BG1432" s="175" t="n">
        <f aca="false">IF(N1432="zákl. přenesená",J1432,0)</f>
        <v>0</v>
      </c>
      <c r="BH1432" s="175" t="n">
        <f aca="false">IF(N1432="sníž. přenesená",J1432,0)</f>
        <v>0</v>
      </c>
      <c r="BI1432" s="175" t="n">
        <f aca="false">IF(N1432="nulová",J1432,0)</f>
        <v>0</v>
      </c>
      <c r="BJ1432" s="3" t="s">
        <v>80</v>
      </c>
      <c r="BK1432" s="175" t="n">
        <f aca="false">ROUND(I1432*H1432,2)</f>
        <v>0</v>
      </c>
      <c r="BL1432" s="3" t="s">
        <v>321</v>
      </c>
      <c r="BM1432" s="174" t="s">
        <v>1789</v>
      </c>
    </row>
    <row r="1433" s="22" customFormat="true" ht="33" hidden="false" customHeight="true" outlineLevel="0" collapsed="false">
      <c r="A1433" s="17"/>
      <c r="B1433" s="162"/>
      <c r="C1433" s="163" t="s">
        <v>1790</v>
      </c>
      <c r="D1433" s="163" t="s">
        <v>127</v>
      </c>
      <c r="E1433" s="164" t="s">
        <v>1791</v>
      </c>
      <c r="F1433" s="223" t="s">
        <v>1792</v>
      </c>
      <c r="G1433" s="166" t="s">
        <v>1582</v>
      </c>
      <c r="H1433" s="167" t="n">
        <v>1</v>
      </c>
      <c r="I1433" s="168"/>
      <c r="J1433" s="168" t="n">
        <f aca="false">ROUND(I1433*H1433,2)</f>
        <v>0</v>
      </c>
      <c r="K1433" s="169"/>
      <c r="L1433" s="18"/>
      <c r="M1433" s="170"/>
      <c r="N1433" s="171" t="s">
        <v>37</v>
      </c>
      <c r="O1433" s="172" t="n">
        <v>0</v>
      </c>
      <c r="P1433" s="172" t="n">
        <f aca="false">O1433*H1433</f>
        <v>0</v>
      </c>
      <c r="Q1433" s="172" t="n">
        <v>0</v>
      </c>
      <c r="R1433" s="172" t="n">
        <f aca="false">Q1433*H1433</f>
        <v>0</v>
      </c>
      <c r="S1433" s="172" t="n">
        <v>0</v>
      </c>
      <c r="T1433" s="173" t="n">
        <f aca="false">S1433*H1433</f>
        <v>0</v>
      </c>
      <c r="U1433" s="17"/>
      <c r="V1433" s="17"/>
      <c r="W1433" s="17"/>
      <c r="X1433" s="17"/>
      <c r="Y1433" s="17"/>
      <c r="Z1433" s="17"/>
      <c r="AA1433" s="17"/>
      <c r="AB1433" s="17"/>
      <c r="AC1433" s="17"/>
      <c r="AD1433" s="17"/>
      <c r="AE1433" s="17"/>
      <c r="AR1433" s="174" t="s">
        <v>321</v>
      </c>
      <c r="AT1433" s="174" t="s">
        <v>127</v>
      </c>
      <c r="AU1433" s="174" t="s">
        <v>82</v>
      </c>
      <c r="AY1433" s="3" t="s">
        <v>124</v>
      </c>
      <c r="BE1433" s="175" t="n">
        <f aca="false">IF(N1433="základní",J1433,0)</f>
        <v>0</v>
      </c>
      <c r="BF1433" s="175" t="n">
        <f aca="false">IF(N1433="snížená",J1433,0)</f>
        <v>0</v>
      </c>
      <c r="BG1433" s="175" t="n">
        <f aca="false">IF(N1433="zákl. přenesená",J1433,0)</f>
        <v>0</v>
      </c>
      <c r="BH1433" s="175" t="n">
        <f aca="false">IF(N1433="sníž. přenesená",J1433,0)</f>
        <v>0</v>
      </c>
      <c r="BI1433" s="175" t="n">
        <f aca="false">IF(N1433="nulová",J1433,0)</f>
        <v>0</v>
      </c>
      <c r="BJ1433" s="3" t="s">
        <v>80</v>
      </c>
      <c r="BK1433" s="175" t="n">
        <f aca="false">ROUND(I1433*H1433,2)</f>
        <v>0</v>
      </c>
      <c r="BL1433" s="3" t="s">
        <v>321</v>
      </c>
      <c r="BM1433" s="174" t="s">
        <v>1793</v>
      </c>
    </row>
    <row r="1434" s="22" customFormat="true" ht="21.75" hidden="false" customHeight="true" outlineLevel="0" collapsed="false">
      <c r="A1434" s="17"/>
      <c r="B1434" s="162"/>
      <c r="C1434" s="163" t="s">
        <v>1794</v>
      </c>
      <c r="D1434" s="163" t="s">
        <v>127</v>
      </c>
      <c r="E1434" s="164" t="s">
        <v>1795</v>
      </c>
      <c r="F1434" s="223" t="s">
        <v>1796</v>
      </c>
      <c r="G1434" s="166" t="s">
        <v>1582</v>
      </c>
      <c r="H1434" s="167" t="n">
        <v>1</v>
      </c>
      <c r="I1434" s="168"/>
      <c r="J1434" s="168" t="n">
        <f aca="false">ROUND(I1434*H1434,2)</f>
        <v>0</v>
      </c>
      <c r="K1434" s="169"/>
      <c r="L1434" s="18"/>
      <c r="M1434" s="170"/>
      <c r="N1434" s="171" t="s">
        <v>37</v>
      </c>
      <c r="O1434" s="172" t="n">
        <v>0</v>
      </c>
      <c r="P1434" s="172" t="n">
        <f aca="false">O1434*H1434</f>
        <v>0</v>
      </c>
      <c r="Q1434" s="172" t="n">
        <v>0</v>
      </c>
      <c r="R1434" s="172" t="n">
        <f aca="false">Q1434*H1434</f>
        <v>0</v>
      </c>
      <c r="S1434" s="172" t="n">
        <v>0</v>
      </c>
      <c r="T1434" s="173" t="n">
        <f aca="false">S1434*H1434</f>
        <v>0</v>
      </c>
      <c r="U1434" s="17"/>
      <c r="V1434" s="17"/>
      <c r="W1434" s="17"/>
      <c r="X1434" s="17"/>
      <c r="Y1434" s="17"/>
      <c r="Z1434" s="17"/>
      <c r="AA1434" s="17"/>
      <c r="AB1434" s="17"/>
      <c r="AC1434" s="17"/>
      <c r="AD1434" s="17"/>
      <c r="AE1434" s="17"/>
      <c r="AR1434" s="174" t="s">
        <v>321</v>
      </c>
      <c r="AT1434" s="174" t="s">
        <v>127</v>
      </c>
      <c r="AU1434" s="174" t="s">
        <v>82</v>
      </c>
      <c r="AY1434" s="3" t="s">
        <v>124</v>
      </c>
      <c r="BE1434" s="175" t="n">
        <f aca="false">IF(N1434="základní",J1434,0)</f>
        <v>0</v>
      </c>
      <c r="BF1434" s="175" t="n">
        <f aca="false">IF(N1434="snížená",J1434,0)</f>
        <v>0</v>
      </c>
      <c r="BG1434" s="175" t="n">
        <f aca="false">IF(N1434="zákl. přenesená",J1434,0)</f>
        <v>0</v>
      </c>
      <c r="BH1434" s="175" t="n">
        <f aca="false">IF(N1434="sníž. přenesená",J1434,0)</f>
        <v>0</v>
      </c>
      <c r="BI1434" s="175" t="n">
        <f aca="false">IF(N1434="nulová",J1434,0)</f>
        <v>0</v>
      </c>
      <c r="BJ1434" s="3" t="s">
        <v>80</v>
      </c>
      <c r="BK1434" s="175" t="n">
        <f aca="false">ROUND(I1434*H1434,2)</f>
        <v>0</v>
      </c>
      <c r="BL1434" s="3" t="s">
        <v>321</v>
      </c>
      <c r="BM1434" s="174" t="s">
        <v>1797</v>
      </c>
    </row>
    <row r="1435" s="22" customFormat="true" ht="33" hidden="false" customHeight="true" outlineLevel="0" collapsed="false">
      <c r="A1435" s="17"/>
      <c r="B1435" s="162"/>
      <c r="C1435" s="163" t="s">
        <v>1798</v>
      </c>
      <c r="D1435" s="163" t="s">
        <v>127</v>
      </c>
      <c r="E1435" s="164" t="s">
        <v>1799</v>
      </c>
      <c r="F1435" s="223" t="s">
        <v>1800</v>
      </c>
      <c r="G1435" s="166" t="s">
        <v>1582</v>
      </c>
      <c r="H1435" s="167" t="n">
        <v>1</v>
      </c>
      <c r="I1435" s="168"/>
      <c r="J1435" s="168" t="n">
        <f aca="false">ROUND(I1435*H1435,2)</f>
        <v>0</v>
      </c>
      <c r="K1435" s="169"/>
      <c r="L1435" s="18"/>
      <c r="M1435" s="170"/>
      <c r="N1435" s="171" t="s">
        <v>37</v>
      </c>
      <c r="O1435" s="172" t="n">
        <v>0</v>
      </c>
      <c r="P1435" s="172" t="n">
        <f aca="false">O1435*H1435</f>
        <v>0</v>
      </c>
      <c r="Q1435" s="172" t="n">
        <v>0</v>
      </c>
      <c r="R1435" s="172" t="n">
        <f aca="false">Q1435*H1435</f>
        <v>0</v>
      </c>
      <c r="S1435" s="172" t="n">
        <v>0</v>
      </c>
      <c r="T1435" s="173" t="n">
        <f aca="false">S1435*H1435</f>
        <v>0</v>
      </c>
      <c r="U1435" s="17"/>
      <c r="V1435" s="17"/>
      <c r="W1435" s="17"/>
      <c r="X1435" s="17"/>
      <c r="Y1435" s="17"/>
      <c r="Z1435" s="17"/>
      <c r="AA1435" s="17"/>
      <c r="AB1435" s="17"/>
      <c r="AC1435" s="17"/>
      <c r="AD1435" s="17"/>
      <c r="AE1435" s="17"/>
      <c r="AR1435" s="174" t="s">
        <v>321</v>
      </c>
      <c r="AT1435" s="174" t="s">
        <v>127</v>
      </c>
      <c r="AU1435" s="174" t="s">
        <v>82</v>
      </c>
      <c r="AY1435" s="3" t="s">
        <v>124</v>
      </c>
      <c r="BE1435" s="175" t="n">
        <f aca="false">IF(N1435="základní",J1435,0)</f>
        <v>0</v>
      </c>
      <c r="BF1435" s="175" t="n">
        <f aca="false">IF(N1435="snížená",J1435,0)</f>
        <v>0</v>
      </c>
      <c r="BG1435" s="175" t="n">
        <f aca="false">IF(N1435="zákl. přenesená",J1435,0)</f>
        <v>0</v>
      </c>
      <c r="BH1435" s="175" t="n">
        <f aca="false">IF(N1435="sníž. přenesená",J1435,0)</f>
        <v>0</v>
      </c>
      <c r="BI1435" s="175" t="n">
        <f aca="false">IF(N1435="nulová",J1435,0)</f>
        <v>0</v>
      </c>
      <c r="BJ1435" s="3" t="s">
        <v>80</v>
      </c>
      <c r="BK1435" s="175" t="n">
        <f aca="false">ROUND(I1435*H1435,2)</f>
        <v>0</v>
      </c>
      <c r="BL1435" s="3" t="s">
        <v>321</v>
      </c>
      <c r="BM1435" s="174" t="s">
        <v>1801</v>
      </c>
    </row>
    <row r="1436" s="22" customFormat="true" ht="16.5" hidden="false" customHeight="true" outlineLevel="0" collapsed="false">
      <c r="A1436" s="17"/>
      <c r="B1436" s="162"/>
      <c r="C1436" s="163" t="s">
        <v>1802</v>
      </c>
      <c r="D1436" s="163" t="s">
        <v>127</v>
      </c>
      <c r="E1436" s="164" t="s">
        <v>1803</v>
      </c>
      <c r="F1436" s="165" t="s">
        <v>1804</v>
      </c>
      <c r="G1436" s="166" t="s">
        <v>1569</v>
      </c>
      <c r="H1436" s="167" t="n">
        <v>35.5</v>
      </c>
      <c r="I1436" s="168"/>
      <c r="J1436" s="168" t="n">
        <f aca="false">ROUND(I1436*H1436,2)</f>
        <v>0</v>
      </c>
      <c r="K1436" s="169"/>
      <c r="L1436" s="18"/>
      <c r="M1436" s="170"/>
      <c r="N1436" s="171" t="s">
        <v>37</v>
      </c>
      <c r="O1436" s="172" t="n">
        <v>0</v>
      </c>
      <c r="P1436" s="172" t="n">
        <f aca="false">O1436*H1436</f>
        <v>0</v>
      </c>
      <c r="Q1436" s="172" t="n">
        <v>0</v>
      </c>
      <c r="R1436" s="172" t="n">
        <f aca="false">Q1436*H1436</f>
        <v>0</v>
      </c>
      <c r="S1436" s="172" t="n">
        <v>0</v>
      </c>
      <c r="T1436" s="173" t="n">
        <f aca="false">S1436*H1436</f>
        <v>0</v>
      </c>
      <c r="U1436" s="17"/>
      <c r="V1436" s="17"/>
      <c r="W1436" s="17"/>
      <c r="X1436" s="17"/>
      <c r="Y1436" s="17"/>
      <c r="Z1436" s="17"/>
      <c r="AA1436" s="17"/>
      <c r="AB1436" s="17"/>
      <c r="AC1436" s="17"/>
      <c r="AD1436" s="17"/>
      <c r="AE1436" s="17"/>
      <c r="AR1436" s="174" t="s">
        <v>321</v>
      </c>
      <c r="AT1436" s="174" t="s">
        <v>127</v>
      </c>
      <c r="AU1436" s="174" t="s">
        <v>82</v>
      </c>
      <c r="AY1436" s="3" t="s">
        <v>124</v>
      </c>
      <c r="BE1436" s="175" t="n">
        <f aca="false">IF(N1436="základní",J1436,0)</f>
        <v>0</v>
      </c>
      <c r="BF1436" s="175" t="n">
        <f aca="false">IF(N1436="snížená",J1436,0)</f>
        <v>0</v>
      </c>
      <c r="BG1436" s="175" t="n">
        <f aca="false">IF(N1436="zákl. přenesená",J1436,0)</f>
        <v>0</v>
      </c>
      <c r="BH1436" s="175" t="n">
        <f aca="false">IF(N1436="sníž. přenesená",J1436,0)</f>
        <v>0</v>
      </c>
      <c r="BI1436" s="175" t="n">
        <f aca="false">IF(N1436="nulová",J1436,0)</f>
        <v>0</v>
      </c>
      <c r="BJ1436" s="3" t="s">
        <v>80</v>
      </c>
      <c r="BK1436" s="175" t="n">
        <f aca="false">ROUND(I1436*H1436,2)</f>
        <v>0</v>
      </c>
      <c r="BL1436" s="3" t="s">
        <v>321</v>
      </c>
      <c r="BM1436" s="174" t="s">
        <v>1805</v>
      </c>
    </row>
    <row r="1437" s="22" customFormat="true" ht="72.35" hidden="false" customHeight="false" outlineLevel="0" collapsed="false">
      <c r="A1437" s="17"/>
      <c r="B1437" s="18"/>
      <c r="C1437" s="17"/>
      <c r="D1437" s="178" t="s">
        <v>1806</v>
      </c>
      <c r="E1437" s="17"/>
      <c r="F1437" s="224" t="s">
        <v>1807</v>
      </c>
      <c r="G1437" s="17"/>
      <c r="H1437" s="17"/>
      <c r="I1437" s="17"/>
      <c r="J1437" s="17"/>
      <c r="K1437" s="17"/>
      <c r="L1437" s="18"/>
      <c r="M1437" s="225"/>
      <c r="N1437" s="226"/>
      <c r="O1437" s="55"/>
      <c r="P1437" s="55"/>
      <c r="Q1437" s="55"/>
      <c r="R1437" s="55"/>
      <c r="S1437" s="55"/>
      <c r="T1437" s="56"/>
      <c r="U1437" s="17"/>
      <c r="V1437" s="17"/>
      <c r="W1437" s="17"/>
      <c r="X1437" s="17"/>
      <c r="Y1437" s="17"/>
      <c r="Z1437" s="17"/>
      <c r="AA1437" s="17"/>
      <c r="AB1437" s="17"/>
      <c r="AC1437" s="17"/>
      <c r="AD1437" s="17"/>
      <c r="AE1437" s="17"/>
      <c r="AT1437" s="3" t="s">
        <v>1806</v>
      </c>
      <c r="AU1437" s="3" t="s">
        <v>82</v>
      </c>
    </row>
    <row r="1438" s="22" customFormat="true" ht="16.5" hidden="false" customHeight="true" outlineLevel="0" collapsed="false">
      <c r="A1438" s="17"/>
      <c r="B1438" s="162"/>
      <c r="C1438" s="163" t="s">
        <v>1808</v>
      </c>
      <c r="D1438" s="163" t="s">
        <v>127</v>
      </c>
      <c r="E1438" s="164" t="s">
        <v>1809</v>
      </c>
      <c r="F1438" s="165" t="s">
        <v>1810</v>
      </c>
      <c r="G1438" s="166" t="s">
        <v>1569</v>
      </c>
      <c r="H1438" s="167" t="n">
        <v>4.93</v>
      </c>
      <c r="I1438" s="168"/>
      <c r="J1438" s="168" t="n">
        <f aca="false">ROUND(I1438*H1438,2)</f>
        <v>0</v>
      </c>
      <c r="K1438" s="169"/>
      <c r="L1438" s="18"/>
      <c r="M1438" s="170"/>
      <c r="N1438" s="171" t="s">
        <v>37</v>
      </c>
      <c r="O1438" s="172" t="n">
        <v>0</v>
      </c>
      <c r="P1438" s="172" t="n">
        <f aca="false">O1438*H1438</f>
        <v>0</v>
      </c>
      <c r="Q1438" s="172" t="n">
        <v>0</v>
      </c>
      <c r="R1438" s="172" t="n">
        <f aca="false">Q1438*H1438</f>
        <v>0</v>
      </c>
      <c r="S1438" s="172" t="n">
        <v>0</v>
      </c>
      <c r="T1438" s="173" t="n">
        <f aca="false">S1438*H1438</f>
        <v>0</v>
      </c>
      <c r="U1438" s="17"/>
      <c r="V1438" s="17"/>
      <c r="W1438" s="17"/>
      <c r="X1438" s="17"/>
      <c r="Y1438" s="17"/>
      <c r="Z1438" s="17"/>
      <c r="AA1438" s="17"/>
      <c r="AB1438" s="17"/>
      <c r="AC1438" s="17"/>
      <c r="AD1438" s="17"/>
      <c r="AE1438" s="17"/>
      <c r="AR1438" s="174" t="s">
        <v>321</v>
      </c>
      <c r="AT1438" s="174" t="s">
        <v>127</v>
      </c>
      <c r="AU1438" s="174" t="s">
        <v>82</v>
      </c>
      <c r="AY1438" s="3" t="s">
        <v>124</v>
      </c>
      <c r="BE1438" s="175" t="n">
        <f aca="false">IF(N1438="základní",J1438,0)</f>
        <v>0</v>
      </c>
      <c r="BF1438" s="175" t="n">
        <f aca="false">IF(N1438="snížená",J1438,0)</f>
        <v>0</v>
      </c>
      <c r="BG1438" s="175" t="n">
        <f aca="false">IF(N1438="zákl. přenesená",J1438,0)</f>
        <v>0</v>
      </c>
      <c r="BH1438" s="175" t="n">
        <f aca="false">IF(N1438="sníž. přenesená",J1438,0)</f>
        <v>0</v>
      </c>
      <c r="BI1438" s="175" t="n">
        <f aca="false">IF(N1438="nulová",J1438,0)</f>
        <v>0</v>
      </c>
      <c r="BJ1438" s="3" t="s">
        <v>80</v>
      </c>
      <c r="BK1438" s="175" t="n">
        <f aca="false">ROUND(I1438*H1438,2)</f>
        <v>0</v>
      </c>
      <c r="BL1438" s="3" t="s">
        <v>321</v>
      </c>
      <c r="BM1438" s="174" t="s">
        <v>1811</v>
      </c>
    </row>
    <row r="1439" s="22" customFormat="true" ht="72.35" hidden="false" customHeight="false" outlineLevel="0" collapsed="false">
      <c r="A1439" s="17"/>
      <c r="B1439" s="18"/>
      <c r="C1439" s="17"/>
      <c r="D1439" s="178" t="s">
        <v>1806</v>
      </c>
      <c r="E1439" s="17"/>
      <c r="F1439" s="224" t="s">
        <v>1812</v>
      </c>
      <c r="G1439" s="17"/>
      <c r="H1439" s="17"/>
      <c r="I1439" s="17"/>
      <c r="J1439" s="17"/>
      <c r="K1439" s="17"/>
      <c r="L1439" s="18"/>
      <c r="M1439" s="225"/>
      <c r="N1439" s="226"/>
      <c r="O1439" s="55"/>
      <c r="P1439" s="55"/>
      <c r="Q1439" s="55"/>
      <c r="R1439" s="55"/>
      <c r="S1439" s="55"/>
      <c r="T1439" s="56"/>
      <c r="U1439" s="17"/>
      <c r="V1439" s="17"/>
      <c r="W1439" s="17"/>
      <c r="X1439" s="17"/>
      <c r="Y1439" s="17"/>
      <c r="Z1439" s="17"/>
      <c r="AA1439" s="17"/>
      <c r="AB1439" s="17"/>
      <c r="AC1439" s="17"/>
      <c r="AD1439" s="17"/>
      <c r="AE1439" s="17"/>
      <c r="AT1439" s="3" t="s">
        <v>1806</v>
      </c>
      <c r="AU1439" s="3" t="s">
        <v>82</v>
      </c>
    </row>
    <row r="1440" s="22" customFormat="true" ht="16.5" hidden="false" customHeight="true" outlineLevel="0" collapsed="false">
      <c r="A1440" s="17"/>
      <c r="B1440" s="162"/>
      <c r="C1440" s="163" t="s">
        <v>1813</v>
      </c>
      <c r="D1440" s="163" t="s">
        <v>127</v>
      </c>
      <c r="E1440" s="164" t="s">
        <v>1814</v>
      </c>
      <c r="F1440" s="165" t="s">
        <v>1815</v>
      </c>
      <c r="G1440" s="166" t="s">
        <v>1582</v>
      </c>
      <c r="H1440" s="167" t="n">
        <v>2</v>
      </c>
      <c r="I1440" s="168"/>
      <c r="J1440" s="168" t="n">
        <f aca="false">ROUND(I1440*H1440,2)</f>
        <v>0</v>
      </c>
      <c r="K1440" s="169"/>
      <c r="L1440" s="18"/>
      <c r="M1440" s="170"/>
      <c r="N1440" s="171" t="s">
        <v>37</v>
      </c>
      <c r="O1440" s="172" t="n">
        <v>0</v>
      </c>
      <c r="P1440" s="172" t="n">
        <f aca="false">O1440*H1440</f>
        <v>0</v>
      </c>
      <c r="Q1440" s="172" t="n">
        <v>0</v>
      </c>
      <c r="R1440" s="172" t="n">
        <f aca="false">Q1440*H1440</f>
        <v>0</v>
      </c>
      <c r="S1440" s="172" t="n">
        <v>0</v>
      </c>
      <c r="T1440" s="173" t="n">
        <f aca="false">S1440*H1440</f>
        <v>0</v>
      </c>
      <c r="U1440" s="17"/>
      <c r="V1440" s="17"/>
      <c r="W1440" s="17"/>
      <c r="X1440" s="17"/>
      <c r="Y1440" s="17"/>
      <c r="Z1440" s="17"/>
      <c r="AA1440" s="17"/>
      <c r="AB1440" s="17"/>
      <c r="AC1440" s="17"/>
      <c r="AD1440" s="17"/>
      <c r="AE1440" s="17"/>
      <c r="AR1440" s="174" t="s">
        <v>321</v>
      </c>
      <c r="AT1440" s="174" t="s">
        <v>127</v>
      </c>
      <c r="AU1440" s="174" t="s">
        <v>82</v>
      </c>
      <c r="AY1440" s="3" t="s">
        <v>124</v>
      </c>
      <c r="BE1440" s="175" t="n">
        <f aca="false">IF(N1440="základní",J1440,0)</f>
        <v>0</v>
      </c>
      <c r="BF1440" s="175" t="n">
        <f aca="false">IF(N1440="snížená",J1440,0)</f>
        <v>0</v>
      </c>
      <c r="BG1440" s="175" t="n">
        <f aca="false">IF(N1440="zákl. přenesená",J1440,0)</f>
        <v>0</v>
      </c>
      <c r="BH1440" s="175" t="n">
        <f aca="false">IF(N1440="sníž. přenesená",J1440,0)</f>
        <v>0</v>
      </c>
      <c r="BI1440" s="175" t="n">
        <f aca="false">IF(N1440="nulová",J1440,0)</f>
        <v>0</v>
      </c>
      <c r="BJ1440" s="3" t="s">
        <v>80</v>
      </c>
      <c r="BK1440" s="175" t="n">
        <f aca="false">ROUND(I1440*H1440,2)</f>
        <v>0</v>
      </c>
      <c r="BL1440" s="3" t="s">
        <v>321</v>
      </c>
      <c r="BM1440" s="174" t="s">
        <v>1816</v>
      </c>
    </row>
    <row r="1441" s="22" customFormat="true" ht="64.45" hidden="false" customHeight="false" outlineLevel="0" collapsed="false">
      <c r="A1441" s="17"/>
      <c r="B1441" s="18"/>
      <c r="C1441" s="17"/>
      <c r="D1441" s="178" t="s">
        <v>1806</v>
      </c>
      <c r="E1441" s="17"/>
      <c r="F1441" s="224" t="s">
        <v>1817</v>
      </c>
      <c r="G1441" s="17"/>
      <c r="H1441" s="17"/>
      <c r="I1441" s="17"/>
      <c r="J1441" s="17"/>
      <c r="K1441" s="17"/>
      <c r="L1441" s="18"/>
      <c r="M1441" s="225"/>
      <c r="N1441" s="226"/>
      <c r="O1441" s="55"/>
      <c r="P1441" s="55"/>
      <c r="Q1441" s="55"/>
      <c r="R1441" s="55"/>
      <c r="S1441" s="55"/>
      <c r="T1441" s="56"/>
      <c r="U1441" s="17"/>
      <c r="V1441" s="17"/>
      <c r="W1441" s="17"/>
      <c r="X1441" s="17"/>
      <c r="Y1441" s="17"/>
      <c r="Z1441" s="17"/>
      <c r="AA1441" s="17"/>
      <c r="AB1441" s="17"/>
      <c r="AC1441" s="17"/>
      <c r="AD1441" s="17"/>
      <c r="AE1441" s="17"/>
      <c r="AT1441" s="3" t="s">
        <v>1806</v>
      </c>
      <c r="AU1441" s="3" t="s">
        <v>82</v>
      </c>
    </row>
    <row r="1442" s="22" customFormat="true" ht="16.5" hidden="false" customHeight="true" outlineLevel="0" collapsed="false">
      <c r="A1442" s="17"/>
      <c r="B1442" s="162"/>
      <c r="C1442" s="163" t="s">
        <v>1818</v>
      </c>
      <c r="D1442" s="163" t="s">
        <v>127</v>
      </c>
      <c r="E1442" s="164" t="s">
        <v>1819</v>
      </c>
      <c r="F1442" s="165" t="s">
        <v>1815</v>
      </c>
      <c r="G1442" s="166" t="s">
        <v>1582</v>
      </c>
      <c r="H1442" s="167" t="n">
        <v>1</v>
      </c>
      <c r="I1442" s="168"/>
      <c r="J1442" s="168" t="n">
        <f aca="false">ROUND(I1442*H1442,2)</f>
        <v>0</v>
      </c>
      <c r="K1442" s="169"/>
      <c r="L1442" s="18"/>
      <c r="M1442" s="170"/>
      <c r="N1442" s="171" t="s">
        <v>37</v>
      </c>
      <c r="O1442" s="172" t="n">
        <v>0</v>
      </c>
      <c r="P1442" s="172" t="n">
        <f aca="false">O1442*H1442</f>
        <v>0</v>
      </c>
      <c r="Q1442" s="172" t="n">
        <v>0</v>
      </c>
      <c r="R1442" s="172" t="n">
        <f aca="false">Q1442*H1442</f>
        <v>0</v>
      </c>
      <c r="S1442" s="172" t="n">
        <v>0</v>
      </c>
      <c r="T1442" s="173" t="n">
        <f aca="false">S1442*H1442</f>
        <v>0</v>
      </c>
      <c r="U1442" s="17"/>
      <c r="V1442" s="17"/>
      <c r="W1442" s="17"/>
      <c r="X1442" s="17"/>
      <c r="Y1442" s="17"/>
      <c r="Z1442" s="17"/>
      <c r="AA1442" s="17"/>
      <c r="AB1442" s="17"/>
      <c r="AC1442" s="17"/>
      <c r="AD1442" s="17"/>
      <c r="AE1442" s="17"/>
      <c r="AR1442" s="174" t="s">
        <v>321</v>
      </c>
      <c r="AT1442" s="174" t="s">
        <v>127</v>
      </c>
      <c r="AU1442" s="174" t="s">
        <v>82</v>
      </c>
      <c r="AY1442" s="3" t="s">
        <v>124</v>
      </c>
      <c r="BE1442" s="175" t="n">
        <f aca="false">IF(N1442="základní",J1442,0)</f>
        <v>0</v>
      </c>
      <c r="BF1442" s="175" t="n">
        <f aca="false">IF(N1442="snížená",J1442,0)</f>
        <v>0</v>
      </c>
      <c r="BG1442" s="175" t="n">
        <f aca="false">IF(N1442="zákl. přenesená",J1442,0)</f>
        <v>0</v>
      </c>
      <c r="BH1442" s="175" t="n">
        <f aca="false">IF(N1442="sníž. přenesená",J1442,0)</f>
        <v>0</v>
      </c>
      <c r="BI1442" s="175" t="n">
        <f aca="false">IF(N1442="nulová",J1442,0)</f>
        <v>0</v>
      </c>
      <c r="BJ1442" s="3" t="s">
        <v>80</v>
      </c>
      <c r="BK1442" s="175" t="n">
        <f aca="false">ROUND(I1442*H1442,2)</f>
        <v>0</v>
      </c>
      <c r="BL1442" s="3" t="s">
        <v>321</v>
      </c>
      <c r="BM1442" s="174" t="s">
        <v>1820</v>
      </c>
    </row>
    <row r="1443" s="22" customFormat="true" ht="64.45" hidden="false" customHeight="false" outlineLevel="0" collapsed="false">
      <c r="A1443" s="17"/>
      <c r="B1443" s="18"/>
      <c r="C1443" s="17"/>
      <c r="D1443" s="178" t="s">
        <v>1806</v>
      </c>
      <c r="E1443" s="17"/>
      <c r="F1443" s="224" t="s">
        <v>1821</v>
      </c>
      <c r="G1443" s="17"/>
      <c r="H1443" s="17"/>
      <c r="I1443" s="17"/>
      <c r="J1443" s="17"/>
      <c r="K1443" s="17"/>
      <c r="L1443" s="18"/>
      <c r="M1443" s="225"/>
      <c r="N1443" s="226"/>
      <c r="O1443" s="55"/>
      <c r="P1443" s="55"/>
      <c r="Q1443" s="55"/>
      <c r="R1443" s="55"/>
      <c r="S1443" s="55"/>
      <c r="T1443" s="56"/>
      <c r="U1443" s="17"/>
      <c r="V1443" s="17"/>
      <c r="W1443" s="17"/>
      <c r="X1443" s="17"/>
      <c r="Y1443" s="17"/>
      <c r="Z1443" s="17"/>
      <c r="AA1443" s="17"/>
      <c r="AB1443" s="17"/>
      <c r="AC1443" s="17"/>
      <c r="AD1443" s="17"/>
      <c r="AE1443" s="17"/>
      <c r="AT1443" s="3" t="s">
        <v>1806</v>
      </c>
      <c r="AU1443" s="3" t="s">
        <v>82</v>
      </c>
    </row>
    <row r="1444" s="22" customFormat="true" ht="16.5" hidden="false" customHeight="true" outlineLevel="0" collapsed="false">
      <c r="A1444" s="17"/>
      <c r="B1444" s="162"/>
      <c r="C1444" s="163" t="s">
        <v>1822</v>
      </c>
      <c r="D1444" s="163" t="s">
        <v>127</v>
      </c>
      <c r="E1444" s="164" t="s">
        <v>1823</v>
      </c>
      <c r="F1444" s="165" t="s">
        <v>1815</v>
      </c>
      <c r="G1444" s="166" t="s">
        <v>1582</v>
      </c>
      <c r="H1444" s="167" t="n">
        <v>1</v>
      </c>
      <c r="I1444" s="168"/>
      <c r="J1444" s="168" t="n">
        <f aca="false">ROUND(I1444*H1444,2)</f>
        <v>0</v>
      </c>
      <c r="K1444" s="169"/>
      <c r="L1444" s="18"/>
      <c r="M1444" s="170"/>
      <c r="N1444" s="171" t="s">
        <v>37</v>
      </c>
      <c r="O1444" s="172" t="n">
        <v>0</v>
      </c>
      <c r="P1444" s="172" t="n">
        <f aca="false">O1444*H1444</f>
        <v>0</v>
      </c>
      <c r="Q1444" s="172" t="n">
        <v>0</v>
      </c>
      <c r="R1444" s="172" t="n">
        <f aca="false">Q1444*H1444</f>
        <v>0</v>
      </c>
      <c r="S1444" s="172" t="n">
        <v>0</v>
      </c>
      <c r="T1444" s="173" t="n">
        <f aca="false">S1444*H1444</f>
        <v>0</v>
      </c>
      <c r="U1444" s="17"/>
      <c r="V1444" s="17"/>
      <c r="W1444" s="17"/>
      <c r="X1444" s="17"/>
      <c r="Y1444" s="17"/>
      <c r="Z1444" s="17"/>
      <c r="AA1444" s="17"/>
      <c r="AB1444" s="17"/>
      <c r="AC1444" s="17"/>
      <c r="AD1444" s="17"/>
      <c r="AE1444" s="17"/>
      <c r="AR1444" s="174" t="s">
        <v>321</v>
      </c>
      <c r="AT1444" s="174" t="s">
        <v>127</v>
      </c>
      <c r="AU1444" s="174" t="s">
        <v>82</v>
      </c>
      <c r="AY1444" s="3" t="s">
        <v>124</v>
      </c>
      <c r="BE1444" s="175" t="n">
        <f aca="false">IF(N1444="základní",J1444,0)</f>
        <v>0</v>
      </c>
      <c r="BF1444" s="175" t="n">
        <f aca="false">IF(N1444="snížená",J1444,0)</f>
        <v>0</v>
      </c>
      <c r="BG1444" s="175" t="n">
        <f aca="false">IF(N1444="zákl. přenesená",J1444,0)</f>
        <v>0</v>
      </c>
      <c r="BH1444" s="175" t="n">
        <f aca="false">IF(N1444="sníž. přenesená",J1444,0)</f>
        <v>0</v>
      </c>
      <c r="BI1444" s="175" t="n">
        <f aca="false">IF(N1444="nulová",J1444,0)</f>
        <v>0</v>
      </c>
      <c r="BJ1444" s="3" t="s">
        <v>80</v>
      </c>
      <c r="BK1444" s="175" t="n">
        <f aca="false">ROUND(I1444*H1444,2)</f>
        <v>0</v>
      </c>
      <c r="BL1444" s="3" t="s">
        <v>321</v>
      </c>
      <c r="BM1444" s="174" t="s">
        <v>1824</v>
      </c>
    </row>
    <row r="1445" s="22" customFormat="true" ht="64.45" hidden="false" customHeight="false" outlineLevel="0" collapsed="false">
      <c r="A1445" s="17"/>
      <c r="B1445" s="18"/>
      <c r="C1445" s="17"/>
      <c r="D1445" s="178" t="s">
        <v>1806</v>
      </c>
      <c r="E1445" s="17"/>
      <c r="F1445" s="224" t="s">
        <v>1825</v>
      </c>
      <c r="G1445" s="17"/>
      <c r="H1445" s="17"/>
      <c r="I1445" s="17"/>
      <c r="J1445" s="17"/>
      <c r="K1445" s="17"/>
      <c r="L1445" s="18"/>
      <c r="M1445" s="225"/>
      <c r="N1445" s="226"/>
      <c r="O1445" s="55"/>
      <c r="P1445" s="55"/>
      <c r="Q1445" s="55"/>
      <c r="R1445" s="55"/>
      <c r="S1445" s="55"/>
      <c r="T1445" s="56"/>
      <c r="U1445" s="17"/>
      <c r="V1445" s="17"/>
      <c r="W1445" s="17"/>
      <c r="X1445" s="17"/>
      <c r="Y1445" s="17"/>
      <c r="Z1445" s="17"/>
      <c r="AA1445" s="17"/>
      <c r="AB1445" s="17"/>
      <c r="AC1445" s="17"/>
      <c r="AD1445" s="17"/>
      <c r="AE1445" s="17"/>
      <c r="AT1445" s="3" t="s">
        <v>1806</v>
      </c>
      <c r="AU1445" s="3" t="s">
        <v>82</v>
      </c>
    </row>
    <row r="1446" s="22" customFormat="true" ht="21.75" hidden="false" customHeight="true" outlineLevel="0" collapsed="false">
      <c r="A1446" s="17"/>
      <c r="B1446" s="162"/>
      <c r="C1446" s="163" t="s">
        <v>1826</v>
      </c>
      <c r="D1446" s="163" t="s">
        <v>127</v>
      </c>
      <c r="E1446" s="164" t="s">
        <v>1827</v>
      </c>
      <c r="F1446" s="165" t="s">
        <v>1828</v>
      </c>
      <c r="G1446" s="166" t="s">
        <v>1582</v>
      </c>
      <c r="H1446" s="167" t="n">
        <v>1</v>
      </c>
      <c r="I1446" s="168"/>
      <c r="J1446" s="168" t="n">
        <f aca="false">ROUND(I1446*H1446,2)</f>
        <v>0</v>
      </c>
      <c r="K1446" s="169"/>
      <c r="L1446" s="18"/>
      <c r="M1446" s="170"/>
      <c r="N1446" s="171" t="s">
        <v>37</v>
      </c>
      <c r="O1446" s="172" t="n">
        <v>0</v>
      </c>
      <c r="P1446" s="172" t="n">
        <f aca="false">O1446*H1446</f>
        <v>0</v>
      </c>
      <c r="Q1446" s="172" t="n">
        <v>0</v>
      </c>
      <c r="R1446" s="172" t="n">
        <f aca="false">Q1446*H1446</f>
        <v>0</v>
      </c>
      <c r="S1446" s="172" t="n">
        <v>0</v>
      </c>
      <c r="T1446" s="173" t="n">
        <f aca="false">S1446*H1446</f>
        <v>0</v>
      </c>
      <c r="U1446" s="17"/>
      <c r="V1446" s="17"/>
      <c r="W1446" s="17"/>
      <c r="X1446" s="17"/>
      <c r="Y1446" s="17"/>
      <c r="Z1446" s="17"/>
      <c r="AA1446" s="17"/>
      <c r="AB1446" s="17"/>
      <c r="AC1446" s="17"/>
      <c r="AD1446" s="17"/>
      <c r="AE1446" s="17"/>
      <c r="AR1446" s="174" t="s">
        <v>321</v>
      </c>
      <c r="AT1446" s="174" t="s">
        <v>127</v>
      </c>
      <c r="AU1446" s="174" t="s">
        <v>82</v>
      </c>
      <c r="AY1446" s="3" t="s">
        <v>124</v>
      </c>
      <c r="BE1446" s="175" t="n">
        <f aca="false">IF(N1446="základní",J1446,0)</f>
        <v>0</v>
      </c>
      <c r="BF1446" s="175" t="n">
        <f aca="false">IF(N1446="snížená",J1446,0)</f>
        <v>0</v>
      </c>
      <c r="BG1446" s="175" t="n">
        <f aca="false">IF(N1446="zákl. přenesená",J1446,0)</f>
        <v>0</v>
      </c>
      <c r="BH1446" s="175" t="n">
        <f aca="false">IF(N1446="sníž. přenesená",J1446,0)</f>
        <v>0</v>
      </c>
      <c r="BI1446" s="175" t="n">
        <f aca="false">IF(N1446="nulová",J1446,0)</f>
        <v>0</v>
      </c>
      <c r="BJ1446" s="3" t="s">
        <v>80</v>
      </c>
      <c r="BK1446" s="175" t="n">
        <f aca="false">ROUND(I1446*H1446,2)</f>
        <v>0</v>
      </c>
      <c r="BL1446" s="3" t="s">
        <v>321</v>
      </c>
      <c r="BM1446" s="174" t="s">
        <v>1829</v>
      </c>
    </row>
    <row r="1447" s="22" customFormat="true" ht="64.45" hidden="false" customHeight="false" outlineLevel="0" collapsed="false">
      <c r="A1447" s="17"/>
      <c r="B1447" s="18"/>
      <c r="C1447" s="17"/>
      <c r="D1447" s="178" t="s">
        <v>1806</v>
      </c>
      <c r="E1447" s="17"/>
      <c r="F1447" s="224" t="s">
        <v>1830</v>
      </c>
      <c r="G1447" s="17"/>
      <c r="H1447" s="17"/>
      <c r="I1447" s="17"/>
      <c r="J1447" s="17"/>
      <c r="K1447" s="17"/>
      <c r="L1447" s="18"/>
      <c r="M1447" s="225"/>
      <c r="N1447" s="226"/>
      <c r="O1447" s="55"/>
      <c r="P1447" s="55"/>
      <c r="Q1447" s="55"/>
      <c r="R1447" s="55"/>
      <c r="S1447" s="55"/>
      <c r="T1447" s="56"/>
      <c r="U1447" s="17"/>
      <c r="V1447" s="17"/>
      <c r="W1447" s="17"/>
      <c r="X1447" s="17"/>
      <c r="Y1447" s="17"/>
      <c r="Z1447" s="17"/>
      <c r="AA1447" s="17"/>
      <c r="AB1447" s="17"/>
      <c r="AC1447" s="17"/>
      <c r="AD1447" s="17"/>
      <c r="AE1447" s="17"/>
      <c r="AT1447" s="3" t="s">
        <v>1806</v>
      </c>
      <c r="AU1447" s="3" t="s">
        <v>82</v>
      </c>
    </row>
    <row r="1448" s="22" customFormat="true" ht="21.75" hidden="false" customHeight="true" outlineLevel="0" collapsed="false">
      <c r="A1448" s="17"/>
      <c r="B1448" s="162"/>
      <c r="C1448" s="163" t="s">
        <v>1831</v>
      </c>
      <c r="D1448" s="163" t="s">
        <v>127</v>
      </c>
      <c r="E1448" s="164" t="s">
        <v>1832</v>
      </c>
      <c r="F1448" s="165" t="s">
        <v>1833</v>
      </c>
      <c r="G1448" s="166" t="s">
        <v>1582</v>
      </c>
      <c r="H1448" s="167" t="n">
        <v>1</v>
      </c>
      <c r="I1448" s="168"/>
      <c r="J1448" s="168" t="n">
        <f aca="false">ROUND(I1448*H1448,2)</f>
        <v>0</v>
      </c>
      <c r="K1448" s="169"/>
      <c r="L1448" s="18"/>
      <c r="M1448" s="170"/>
      <c r="N1448" s="171" t="s">
        <v>37</v>
      </c>
      <c r="O1448" s="172" t="n">
        <v>0</v>
      </c>
      <c r="P1448" s="172" t="n">
        <f aca="false">O1448*H1448</f>
        <v>0</v>
      </c>
      <c r="Q1448" s="172" t="n">
        <v>0</v>
      </c>
      <c r="R1448" s="172" t="n">
        <f aca="false">Q1448*H1448</f>
        <v>0</v>
      </c>
      <c r="S1448" s="172" t="n">
        <v>0</v>
      </c>
      <c r="T1448" s="173" t="n">
        <f aca="false">S1448*H1448</f>
        <v>0</v>
      </c>
      <c r="U1448" s="17"/>
      <c r="V1448" s="17"/>
      <c r="W1448" s="17"/>
      <c r="X1448" s="17"/>
      <c r="Y1448" s="17"/>
      <c r="Z1448" s="17"/>
      <c r="AA1448" s="17"/>
      <c r="AB1448" s="17"/>
      <c r="AC1448" s="17"/>
      <c r="AD1448" s="17"/>
      <c r="AE1448" s="17"/>
      <c r="AR1448" s="174" t="s">
        <v>321</v>
      </c>
      <c r="AT1448" s="174" t="s">
        <v>127</v>
      </c>
      <c r="AU1448" s="174" t="s">
        <v>82</v>
      </c>
      <c r="AY1448" s="3" t="s">
        <v>124</v>
      </c>
      <c r="BE1448" s="175" t="n">
        <f aca="false">IF(N1448="základní",J1448,0)</f>
        <v>0</v>
      </c>
      <c r="BF1448" s="175" t="n">
        <f aca="false">IF(N1448="snížená",J1448,0)</f>
        <v>0</v>
      </c>
      <c r="BG1448" s="175" t="n">
        <f aca="false">IF(N1448="zákl. přenesená",J1448,0)</f>
        <v>0</v>
      </c>
      <c r="BH1448" s="175" t="n">
        <f aca="false">IF(N1448="sníž. přenesená",J1448,0)</f>
        <v>0</v>
      </c>
      <c r="BI1448" s="175" t="n">
        <f aca="false">IF(N1448="nulová",J1448,0)</f>
        <v>0</v>
      </c>
      <c r="BJ1448" s="3" t="s">
        <v>80</v>
      </c>
      <c r="BK1448" s="175" t="n">
        <f aca="false">ROUND(I1448*H1448,2)</f>
        <v>0</v>
      </c>
      <c r="BL1448" s="3" t="s">
        <v>321</v>
      </c>
      <c r="BM1448" s="174" t="s">
        <v>1834</v>
      </c>
    </row>
    <row r="1449" s="22" customFormat="true" ht="56.55" hidden="false" customHeight="false" outlineLevel="0" collapsed="false">
      <c r="A1449" s="17"/>
      <c r="B1449" s="18"/>
      <c r="C1449" s="17"/>
      <c r="D1449" s="178" t="s">
        <v>1806</v>
      </c>
      <c r="E1449" s="17"/>
      <c r="F1449" s="224" t="s">
        <v>1835</v>
      </c>
      <c r="G1449" s="17"/>
      <c r="H1449" s="17"/>
      <c r="I1449" s="17"/>
      <c r="J1449" s="17"/>
      <c r="K1449" s="17"/>
      <c r="L1449" s="18"/>
      <c r="M1449" s="225"/>
      <c r="N1449" s="226"/>
      <c r="O1449" s="55"/>
      <c r="P1449" s="55"/>
      <c r="Q1449" s="55"/>
      <c r="R1449" s="55"/>
      <c r="S1449" s="55"/>
      <c r="T1449" s="56"/>
      <c r="U1449" s="17"/>
      <c r="V1449" s="17"/>
      <c r="W1449" s="17"/>
      <c r="X1449" s="17"/>
      <c r="Y1449" s="17"/>
      <c r="Z1449" s="17"/>
      <c r="AA1449" s="17"/>
      <c r="AB1449" s="17"/>
      <c r="AC1449" s="17"/>
      <c r="AD1449" s="17"/>
      <c r="AE1449" s="17"/>
      <c r="AT1449" s="3" t="s">
        <v>1806</v>
      </c>
      <c r="AU1449" s="3" t="s">
        <v>82</v>
      </c>
    </row>
    <row r="1450" s="22" customFormat="true" ht="21.75" hidden="false" customHeight="true" outlineLevel="0" collapsed="false">
      <c r="A1450" s="17"/>
      <c r="B1450" s="162"/>
      <c r="C1450" s="163" t="s">
        <v>1836</v>
      </c>
      <c r="D1450" s="163" t="s">
        <v>127</v>
      </c>
      <c r="E1450" s="164" t="s">
        <v>1837</v>
      </c>
      <c r="F1450" s="165" t="s">
        <v>1838</v>
      </c>
      <c r="G1450" s="166" t="s">
        <v>1582</v>
      </c>
      <c r="H1450" s="167" t="n">
        <v>1</v>
      </c>
      <c r="I1450" s="168"/>
      <c r="J1450" s="168" t="n">
        <f aca="false">ROUND(I1450*H1450,2)</f>
        <v>0</v>
      </c>
      <c r="K1450" s="169"/>
      <c r="L1450" s="18"/>
      <c r="M1450" s="170"/>
      <c r="N1450" s="171" t="s">
        <v>37</v>
      </c>
      <c r="O1450" s="172" t="n">
        <v>0</v>
      </c>
      <c r="P1450" s="172" t="n">
        <f aca="false">O1450*H1450</f>
        <v>0</v>
      </c>
      <c r="Q1450" s="172" t="n">
        <v>0</v>
      </c>
      <c r="R1450" s="172" t="n">
        <f aca="false">Q1450*H1450</f>
        <v>0</v>
      </c>
      <c r="S1450" s="172" t="n">
        <v>0</v>
      </c>
      <c r="T1450" s="173" t="n">
        <f aca="false">S1450*H1450</f>
        <v>0</v>
      </c>
      <c r="U1450" s="17"/>
      <c r="V1450" s="17"/>
      <c r="W1450" s="17"/>
      <c r="X1450" s="17"/>
      <c r="Y1450" s="17"/>
      <c r="Z1450" s="17"/>
      <c r="AA1450" s="17"/>
      <c r="AB1450" s="17"/>
      <c r="AC1450" s="17"/>
      <c r="AD1450" s="17"/>
      <c r="AE1450" s="17"/>
      <c r="AR1450" s="174" t="s">
        <v>321</v>
      </c>
      <c r="AT1450" s="174" t="s">
        <v>127</v>
      </c>
      <c r="AU1450" s="174" t="s">
        <v>82</v>
      </c>
      <c r="AY1450" s="3" t="s">
        <v>124</v>
      </c>
      <c r="BE1450" s="175" t="n">
        <f aca="false">IF(N1450="základní",J1450,0)</f>
        <v>0</v>
      </c>
      <c r="BF1450" s="175" t="n">
        <f aca="false">IF(N1450="snížená",J1450,0)</f>
        <v>0</v>
      </c>
      <c r="BG1450" s="175" t="n">
        <f aca="false">IF(N1450="zákl. přenesená",J1450,0)</f>
        <v>0</v>
      </c>
      <c r="BH1450" s="175" t="n">
        <f aca="false">IF(N1450="sníž. přenesená",J1450,0)</f>
        <v>0</v>
      </c>
      <c r="BI1450" s="175" t="n">
        <f aca="false">IF(N1450="nulová",J1450,0)</f>
        <v>0</v>
      </c>
      <c r="BJ1450" s="3" t="s">
        <v>80</v>
      </c>
      <c r="BK1450" s="175" t="n">
        <f aca="false">ROUND(I1450*H1450,2)</f>
        <v>0</v>
      </c>
      <c r="BL1450" s="3" t="s">
        <v>321</v>
      </c>
      <c r="BM1450" s="174" t="s">
        <v>1839</v>
      </c>
    </row>
    <row r="1451" s="22" customFormat="true" ht="64.45" hidden="false" customHeight="false" outlineLevel="0" collapsed="false">
      <c r="A1451" s="17"/>
      <c r="B1451" s="18"/>
      <c r="C1451" s="17"/>
      <c r="D1451" s="178" t="s">
        <v>1806</v>
      </c>
      <c r="E1451" s="17"/>
      <c r="F1451" s="224" t="s">
        <v>1830</v>
      </c>
      <c r="G1451" s="17"/>
      <c r="H1451" s="17"/>
      <c r="I1451" s="17"/>
      <c r="J1451" s="17"/>
      <c r="K1451" s="17"/>
      <c r="L1451" s="18"/>
      <c r="M1451" s="225"/>
      <c r="N1451" s="226"/>
      <c r="O1451" s="55"/>
      <c r="P1451" s="55"/>
      <c r="Q1451" s="55"/>
      <c r="R1451" s="55"/>
      <c r="S1451" s="55"/>
      <c r="T1451" s="56"/>
      <c r="U1451" s="17"/>
      <c r="V1451" s="17"/>
      <c r="W1451" s="17"/>
      <c r="X1451" s="17"/>
      <c r="Y1451" s="17"/>
      <c r="Z1451" s="17"/>
      <c r="AA1451" s="17"/>
      <c r="AB1451" s="17"/>
      <c r="AC1451" s="17"/>
      <c r="AD1451" s="17"/>
      <c r="AE1451" s="17"/>
      <c r="AT1451" s="3" t="s">
        <v>1806</v>
      </c>
      <c r="AU1451" s="3" t="s">
        <v>82</v>
      </c>
    </row>
    <row r="1452" s="22" customFormat="true" ht="21.75" hidden="false" customHeight="true" outlineLevel="0" collapsed="false">
      <c r="A1452" s="17"/>
      <c r="B1452" s="162"/>
      <c r="C1452" s="163" t="s">
        <v>1840</v>
      </c>
      <c r="D1452" s="163" t="s">
        <v>127</v>
      </c>
      <c r="E1452" s="164" t="s">
        <v>1841</v>
      </c>
      <c r="F1452" s="165" t="s">
        <v>1842</v>
      </c>
      <c r="G1452" s="166" t="s">
        <v>1582</v>
      </c>
      <c r="H1452" s="167" t="n">
        <v>1</v>
      </c>
      <c r="I1452" s="168"/>
      <c r="J1452" s="168" t="n">
        <f aca="false">ROUND(I1452*H1452,2)</f>
        <v>0</v>
      </c>
      <c r="K1452" s="169"/>
      <c r="L1452" s="18"/>
      <c r="M1452" s="170"/>
      <c r="N1452" s="171" t="s">
        <v>37</v>
      </c>
      <c r="O1452" s="172" t="n">
        <v>0</v>
      </c>
      <c r="P1452" s="172" t="n">
        <f aca="false">O1452*H1452</f>
        <v>0</v>
      </c>
      <c r="Q1452" s="172" t="n">
        <v>0</v>
      </c>
      <c r="R1452" s="172" t="n">
        <f aca="false">Q1452*H1452</f>
        <v>0</v>
      </c>
      <c r="S1452" s="172" t="n">
        <v>0</v>
      </c>
      <c r="T1452" s="173" t="n">
        <f aca="false">S1452*H1452</f>
        <v>0</v>
      </c>
      <c r="U1452" s="17"/>
      <c r="V1452" s="17"/>
      <c r="W1452" s="17"/>
      <c r="X1452" s="17"/>
      <c r="Y1452" s="17"/>
      <c r="Z1452" s="17"/>
      <c r="AA1452" s="17"/>
      <c r="AB1452" s="17"/>
      <c r="AC1452" s="17"/>
      <c r="AD1452" s="17"/>
      <c r="AE1452" s="17"/>
      <c r="AR1452" s="174" t="s">
        <v>321</v>
      </c>
      <c r="AT1452" s="174" t="s">
        <v>127</v>
      </c>
      <c r="AU1452" s="174" t="s">
        <v>82</v>
      </c>
      <c r="AY1452" s="3" t="s">
        <v>124</v>
      </c>
      <c r="BE1452" s="175" t="n">
        <f aca="false">IF(N1452="základní",J1452,0)</f>
        <v>0</v>
      </c>
      <c r="BF1452" s="175" t="n">
        <f aca="false">IF(N1452="snížená",J1452,0)</f>
        <v>0</v>
      </c>
      <c r="BG1452" s="175" t="n">
        <f aca="false">IF(N1452="zákl. přenesená",J1452,0)</f>
        <v>0</v>
      </c>
      <c r="BH1452" s="175" t="n">
        <f aca="false">IF(N1452="sníž. přenesená",J1452,0)</f>
        <v>0</v>
      </c>
      <c r="BI1452" s="175" t="n">
        <f aca="false">IF(N1452="nulová",J1452,0)</f>
        <v>0</v>
      </c>
      <c r="BJ1452" s="3" t="s">
        <v>80</v>
      </c>
      <c r="BK1452" s="175" t="n">
        <f aca="false">ROUND(I1452*H1452,2)</f>
        <v>0</v>
      </c>
      <c r="BL1452" s="3" t="s">
        <v>321</v>
      </c>
      <c r="BM1452" s="174" t="s">
        <v>1843</v>
      </c>
    </row>
    <row r="1453" s="22" customFormat="true" ht="56.55" hidden="false" customHeight="false" outlineLevel="0" collapsed="false">
      <c r="A1453" s="17"/>
      <c r="B1453" s="18"/>
      <c r="C1453" s="17"/>
      <c r="D1453" s="178" t="s">
        <v>1806</v>
      </c>
      <c r="E1453" s="17"/>
      <c r="F1453" s="224" t="s">
        <v>1844</v>
      </c>
      <c r="G1453" s="17"/>
      <c r="H1453" s="17"/>
      <c r="I1453" s="17"/>
      <c r="J1453" s="17"/>
      <c r="K1453" s="17"/>
      <c r="L1453" s="18"/>
      <c r="M1453" s="225"/>
      <c r="N1453" s="226"/>
      <c r="O1453" s="55"/>
      <c r="P1453" s="55"/>
      <c r="Q1453" s="55"/>
      <c r="R1453" s="55"/>
      <c r="S1453" s="55"/>
      <c r="T1453" s="56"/>
      <c r="U1453" s="17"/>
      <c r="V1453" s="17"/>
      <c r="W1453" s="17"/>
      <c r="X1453" s="17"/>
      <c r="Y1453" s="17"/>
      <c r="Z1453" s="17"/>
      <c r="AA1453" s="17"/>
      <c r="AB1453" s="17"/>
      <c r="AC1453" s="17"/>
      <c r="AD1453" s="17"/>
      <c r="AE1453" s="17"/>
      <c r="AT1453" s="3" t="s">
        <v>1806</v>
      </c>
      <c r="AU1453" s="3" t="s">
        <v>82</v>
      </c>
    </row>
    <row r="1454" s="22" customFormat="true" ht="21.75" hidden="false" customHeight="true" outlineLevel="0" collapsed="false">
      <c r="A1454" s="17"/>
      <c r="B1454" s="162"/>
      <c r="C1454" s="163" t="s">
        <v>1845</v>
      </c>
      <c r="D1454" s="163" t="s">
        <v>127</v>
      </c>
      <c r="E1454" s="164" t="s">
        <v>1846</v>
      </c>
      <c r="F1454" s="165" t="s">
        <v>1842</v>
      </c>
      <c r="G1454" s="166" t="s">
        <v>1582</v>
      </c>
      <c r="H1454" s="167" t="n">
        <v>1</v>
      </c>
      <c r="I1454" s="168"/>
      <c r="J1454" s="168" t="n">
        <f aca="false">ROUND(I1454*H1454,2)</f>
        <v>0</v>
      </c>
      <c r="K1454" s="169"/>
      <c r="L1454" s="18"/>
      <c r="M1454" s="170"/>
      <c r="N1454" s="171" t="s">
        <v>37</v>
      </c>
      <c r="O1454" s="172" t="n">
        <v>0</v>
      </c>
      <c r="P1454" s="172" t="n">
        <f aca="false">O1454*H1454</f>
        <v>0</v>
      </c>
      <c r="Q1454" s="172" t="n">
        <v>0</v>
      </c>
      <c r="R1454" s="172" t="n">
        <f aca="false">Q1454*H1454</f>
        <v>0</v>
      </c>
      <c r="S1454" s="172" t="n">
        <v>0</v>
      </c>
      <c r="T1454" s="173" t="n">
        <f aca="false">S1454*H1454</f>
        <v>0</v>
      </c>
      <c r="U1454" s="17"/>
      <c r="V1454" s="17"/>
      <c r="W1454" s="17"/>
      <c r="X1454" s="17"/>
      <c r="Y1454" s="17"/>
      <c r="Z1454" s="17"/>
      <c r="AA1454" s="17"/>
      <c r="AB1454" s="17"/>
      <c r="AC1454" s="17"/>
      <c r="AD1454" s="17"/>
      <c r="AE1454" s="17"/>
      <c r="AR1454" s="174" t="s">
        <v>321</v>
      </c>
      <c r="AT1454" s="174" t="s">
        <v>127</v>
      </c>
      <c r="AU1454" s="174" t="s">
        <v>82</v>
      </c>
      <c r="AY1454" s="3" t="s">
        <v>124</v>
      </c>
      <c r="BE1454" s="175" t="n">
        <f aca="false">IF(N1454="základní",J1454,0)</f>
        <v>0</v>
      </c>
      <c r="BF1454" s="175" t="n">
        <f aca="false">IF(N1454="snížená",J1454,0)</f>
        <v>0</v>
      </c>
      <c r="BG1454" s="175" t="n">
        <f aca="false">IF(N1454="zákl. přenesená",J1454,0)</f>
        <v>0</v>
      </c>
      <c r="BH1454" s="175" t="n">
        <f aca="false">IF(N1454="sníž. přenesená",J1454,0)</f>
        <v>0</v>
      </c>
      <c r="BI1454" s="175" t="n">
        <f aca="false">IF(N1454="nulová",J1454,0)</f>
        <v>0</v>
      </c>
      <c r="BJ1454" s="3" t="s">
        <v>80</v>
      </c>
      <c r="BK1454" s="175" t="n">
        <f aca="false">ROUND(I1454*H1454,2)</f>
        <v>0</v>
      </c>
      <c r="BL1454" s="3" t="s">
        <v>321</v>
      </c>
      <c r="BM1454" s="174" t="s">
        <v>1847</v>
      </c>
    </row>
    <row r="1455" s="22" customFormat="true" ht="56.55" hidden="false" customHeight="false" outlineLevel="0" collapsed="false">
      <c r="A1455" s="17"/>
      <c r="B1455" s="18"/>
      <c r="C1455" s="17"/>
      <c r="D1455" s="178" t="s">
        <v>1806</v>
      </c>
      <c r="E1455" s="17"/>
      <c r="F1455" s="224" t="s">
        <v>1844</v>
      </c>
      <c r="G1455" s="17"/>
      <c r="H1455" s="17"/>
      <c r="I1455" s="17"/>
      <c r="J1455" s="17"/>
      <c r="K1455" s="17"/>
      <c r="L1455" s="18"/>
      <c r="M1455" s="225"/>
      <c r="N1455" s="226"/>
      <c r="O1455" s="55"/>
      <c r="P1455" s="55"/>
      <c r="Q1455" s="55"/>
      <c r="R1455" s="55"/>
      <c r="S1455" s="55"/>
      <c r="T1455" s="56"/>
      <c r="U1455" s="17"/>
      <c r="V1455" s="17"/>
      <c r="W1455" s="17"/>
      <c r="X1455" s="17"/>
      <c r="Y1455" s="17"/>
      <c r="Z1455" s="17"/>
      <c r="AA1455" s="17"/>
      <c r="AB1455" s="17"/>
      <c r="AC1455" s="17"/>
      <c r="AD1455" s="17"/>
      <c r="AE1455" s="17"/>
      <c r="AT1455" s="3" t="s">
        <v>1806</v>
      </c>
      <c r="AU1455" s="3" t="s">
        <v>82</v>
      </c>
    </row>
    <row r="1456" s="22" customFormat="true" ht="21.75" hidden="false" customHeight="true" outlineLevel="0" collapsed="false">
      <c r="A1456" s="17"/>
      <c r="B1456" s="162"/>
      <c r="C1456" s="163" t="s">
        <v>1848</v>
      </c>
      <c r="D1456" s="163" t="s">
        <v>127</v>
      </c>
      <c r="E1456" s="164" t="s">
        <v>1849</v>
      </c>
      <c r="F1456" s="165" t="s">
        <v>1850</v>
      </c>
      <c r="G1456" s="166" t="s">
        <v>1582</v>
      </c>
      <c r="H1456" s="167" t="n">
        <v>3</v>
      </c>
      <c r="I1456" s="168"/>
      <c r="J1456" s="168" t="n">
        <f aca="false">ROUND(I1456*H1456,2)</f>
        <v>0</v>
      </c>
      <c r="K1456" s="169"/>
      <c r="L1456" s="18"/>
      <c r="M1456" s="170"/>
      <c r="N1456" s="171" t="s">
        <v>37</v>
      </c>
      <c r="O1456" s="172" t="n">
        <v>0</v>
      </c>
      <c r="P1456" s="172" t="n">
        <f aca="false">O1456*H1456</f>
        <v>0</v>
      </c>
      <c r="Q1456" s="172" t="n">
        <v>0</v>
      </c>
      <c r="R1456" s="172" t="n">
        <f aca="false">Q1456*H1456</f>
        <v>0</v>
      </c>
      <c r="S1456" s="172" t="n">
        <v>0</v>
      </c>
      <c r="T1456" s="173" t="n">
        <f aca="false">S1456*H1456</f>
        <v>0</v>
      </c>
      <c r="U1456" s="17"/>
      <c r="V1456" s="17"/>
      <c r="W1456" s="17"/>
      <c r="X1456" s="17"/>
      <c r="Y1456" s="17"/>
      <c r="Z1456" s="17"/>
      <c r="AA1456" s="17"/>
      <c r="AB1456" s="17"/>
      <c r="AC1456" s="17"/>
      <c r="AD1456" s="17"/>
      <c r="AE1456" s="17"/>
      <c r="AR1456" s="174" t="s">
        <v>321</v>
      </c>
      <c r="AT1456" s="174" t="s">
        <v>127</v>
      </c>
      <c r="AU1456" s="174" t="s">
        <v>82</v>
      </c>
      <c r="AY1456" s="3" t="s">
        <v>124</v>
      </c>
      <c r="BE1456" s="175" t="n">
        <f aca="false">IF(N1456="základní",J1456,0)</f>
        <v>0</v>
      </c>
      <c r="BF1456" s="175" t="n">
        <f aca="false">IF(N1456="snížená",J1456,0)</f>
        <v>0</v>
      </c>
      <c r="BG1456" s="175" t="n">
        <f aca="false">IF(N1456="zákl. přenesená",J1456,0)</f>
        <v>0</v>
      </c>
      <c r="BH1456" s="175" t="n">
        <f aca="false">IF(N1456="sníž. přenesená",J1456,0)</f>
        <v>0</v>
      </c>
      <c r="BI1456" s="175" t="n">
        <f aca="false">IF(N1456="nulová",J1456,0)</f>
        <v>0</v>
      </c>
      <c r="BJ1456" s="3" t="s">
        <v>80</v>
      </c>
      <c r="BK1456" s="175" t="n">
        <f aca="false">ROUND(I1456*H1456,2)</f>
        <v>0</v>
      </c>
      <c r="BL1456" s="3" t="s">
        <v>321</v>
      </c>
      <c r="BM1456" s="174" t="s">
        <v>1851</v>
      </c>
    </row>
    <row r="1457" s="22" customFormat="true" ht="56.55" hidden="false" customHeight="false" outlineLevel="0" collapsed="false">
      <c r="A1457" s="17"/>
      <c r="B1457" s="18"/>
      <c r="C1457" s="17"/>
      <c r="D1457" s="178" t="s">
        <v>1806</v>
      </c>
      <c r="E1457" s="17"/>
      <c r="F1457" s="224" t="s">
        <v>1844</v>
      </c>
      <c r="G1457" s="17"/>
      <c r="H1457" s="17"/>
      <c r="I1457" s="17"/>
      <c r="J1457" s="17"/>
      <c r="K1457" s="17"/>
      <c r="L1457" s="18"/>
      <c r="M1457" s="225"/>
      <c r="N1457" s="226"/>
      <c r="O1457" s="55"/>
      <c r="P1457" s="55"/>
      <c r="Q1457" s="55"/>
      <c r="R1457" s="55"/>
      <c r="S1457" s="55"/>
      <c r="T1457" s="56"/>
      <c r="U1457" s="17"/>
      <c r="V1457" s="17"/>
      <c r="W1457" s="17"/>
      <c r="X1457" s="17"/>
      <c r="Y1457" s="17"/>
      <c r="Z1457" s="17"/>
      <c r="AA1457" s="17"/>
      <c r="AB1457" s="17"/>
      <c r="AC1457" s="17"/>
      <c r="AD1457" s="17"/>
      <c r="AE1457" s="17"/>
      <c r="AT1457" s="3" t="s">
        <v>1806</v>
      </c>
      <c r="AU1457" s="3" t="s">
        <v>82</v>
      </c>
    </row>
    <row r="1458" s="22" customFormat="true" ht="21.75" hidden="false" customHeight="true" outlineLevel="0" collapsed="false">
      <c r="A1458" s="17"/>
      <c r="B1458" s="162"/>
      <c r="C1458" s="163" t="s">
        <v>1852</v>
      </c>
      <c r="D1458" s="163" t="s">
        <v>127</v>
      </c>
      <c r="E1458" s="164" t="s">
        <v>1853</v>
      </c>
      <c r="F1458" s="165" t="s">
        <v>1850</v>
      </c>
      <c r="G1458" s="166" t="s">
        <v>1582</v>
      </c>
      <c r="H1458" s="167" t="n">
        <v>3</v>
      </c>
      <c r="I1458" s="168"/>
      <c r="J1458" s="168" t="n">
        <f aca="false">ROUND(I1458*H1458,2)</f>
        <v>0</v>
      </c>
      <c r="K1458" s="169"/>
      <c r="L1458" s="18"/>
      <c r="M1458" s="170"/>
      <c r="N1458" s="171" t="s">
        <v>37</v>
      </c>
      <c r="O1458" s="172" t="n">
        <v>0</v>
      </c>
      <c r="P1458" s="172" t="n">
        <f aca="false">O1458*H1458</f>
        <v>0</v>
      </c>
      <c r="Q1458" s="172" t="n">
        <v>0</v>
      </c>
      <c r="R1458" s="172" t="n">
        <f aca="false">Q1458*H1458</f>
        <v>0</v>
      </c>
      <c r="S1458" s="172" t="n">
        <v>0</v>
      </c>
      <c r="T1458" s="173" t="n">
        <f aca="false">S1458*H1458</f>
        <v>0</v>
      </c>
      <c r="U1458" s="17"/>
      <c r="V1458" s="17"/>
      <c r="W1458" s="17"/>
      <c r="X1458" s="17"/>
      <c r="Y1458" s="17"/>
      <c r="Z1458" s="17"/>
      <c r="AA1458" s="17"/>
      <c r="AB1458" s="17"/>
      <c r="AC1458" s="17"/>
      <c r="AD1458" s="17"/>
      <c r="AE1458" s="17"/>
      <c r="AR1458" s="174" t="s">
        <v>321</v>
      </c>
      <c r="AT1458" s="174" t="s">
        <v>127</v>
      </c>
      <c r="AU1458" s="174" t="s">
        <v>82</v>
      </c>
      <c r="AY1458" s="3" t="s">
        <v>124</v>
      </c>
      <c r="BE1458" s="175" t="n">
        <f aca="false">IF(N1458="základní",J1458,0)</f>
        <v>0</v>
      </c>
      <c r="BF1458" s="175" t="n">
        <f aca="false">IF(N1458="snížená",J1458,0)</f>
        <v>0</v>
      </c>
      <c r="BG1458" s="175" t="n">
        <f aca="false">IF(N1458="zákl. přenesená",J1458,0)</f>
        <v>0</v>
      </c>
      <c r="BH1458" s="175" t="n">
        <f aca="false">IF(N1458="sníž. přenesená",J1458,0)</f>
        <v>0</v>
      </c>
      <c r="BI1458" s="175" t="n">
        <f aca="false">IF(N1458="nulová",J1458,0)</f>
        <v>0</v>
      </c>
      <c r="BJ1458" s="3" t="s">
        <v>80</v>
      </c>
      <c r="BK1458" s="175" t="n">
        <f aca="false">ROUND(I1458*H1458,2)</f>
        <v>0</v>
      </c>
      <c r="BL1458" s="3" t="s">
        <v>321</v>
      </c>
      <c r="BM1458" s="174" t="s">
        <v>1854</v>
      </c>
    </row>
    <row r="1459" s="22" customFormat="true" ht="56.55" hidden="false" customHeight="false" outlineLevel="0" collapsed="false">
      <c r="A1459" s="17"/>
      <c r="B1459" s="18"/>
      <c r="C1459" s="17"/>
      <c r="D1459" s="178" t="s">
        <v>1806</v>
      </c>
      <c r="E1459" s="17"/>
      <c r="F1459" s="224" t="s">
        <v>1844</v>
      </c>
      <c r="G1459" s="17"/>
      <c r="H1459" s="17"/>
      <c r="I1459" s="17"/>
      <c r="J1459" s="17"/>
      <c r="K1459" s="17"/>
      <c r="L1459" s="18"/>
      <c r="M1459" s="225"/>
      <c r="N1459" s="226"/>
      <c r="O1459" s="55"/>
      <c r="P1459" s="55"/>
      <c r="Q1459" s="55"/>
      <c r="R1459" s="55"/>
      <c r="S1459" s="55"/>
      <c r="T1459" s="56"/>
      <c r="U1459" s="17"/>
      <c r="V1459" s="17"/>
      <c r="W1459" s="17"/>
      <c r="X1459" s="17"/>
      <c r="Y1459" s="17"/>
      <c r="Z1459" s="17"/>
      <c r="AA1459" s="17"/>
      <c r="AB1459" s="17"/>
      <c r="AC1459" s="17"/>
      <c r="AD1459" s="17"/>
      <c r="AE1459" s="17"/>
      <c r="AT1459" s="3" t="s">
        <v>1806</v>
      </c>
      <c r="AU1459" s="3" t="s">
        <v>82</v>
      </c>
    </row>
    <row r="1460" s="22" customFormat="true" ht="21.75" hidden="false" customHeight="true" outlineLevel="0" collapsed="false">
      <c r="A1460" s="17"/>
      <c r="B1460" s="162"/>
      <c r="C1460" s="163" t="s">
        <v>1855</v>
      </c>
      <c r="D1460" s="163" t="s">
        <v>127</v>
      </c>
      <c r="E1460" s="164" t="s">
        <v>1856</v>
      </c>
      <c r="F1460" s="165" t="s">
        <v>1857</v>
      </c>
      <c r="G1460" s="166" t="s">
        <v>1582</v>
      </c>
      <c r="H1460" s="167" t="n">
        <v>1</v>
      </c>
      <c r="I1460" s="168"/>
      <c r="J1460" s="168" t="n">
        <f aca="false">ROUND(I1460*H1460,2)</f>
        <v>0</v>
      </c>
      <c r="K1460" s="169"/>
      <c r="L1460" s="18"/>
      <c r="M1460" s="170"/>
      <c r="N1460" s="171" t="s">
        <v>37</v>
      </c>
      <c r="O1460" s="172" t="n">
        <v>0</v>
      </c>
      <c r="P1460" s="172" t="n">
        <f aca="false">O1460*H1460</f>
        <v>0</v>
      </c>
      <c r="Q1460" s="172" t="n">
        <v>0</v>
      </c>
      <c r="R1460" s="172" t="n">
        <f aca="false">Q1460*H1460</f>
        <v>0</v>
      </c>
      <c r="S1460" s="172" t="n">
        <v>0</v>
      </c>
      <c r="T1460" s="173" t="n">
        <f aca="false">S1460*H1460</f>
        <v>0</v>
      </c>
      <c r="U1460" s="17"/>
      <c r="V1460" s="17"/>
      <c r="W1460" s="17"/>
      <c r="X1460" s="17"/>
      <c r="Y1460" s="17"/>
      <c r="Z1460" s="17"/>
      <c r="AA1460" s="17"/>
      <c r="AB1460" s="17"/>
      <c r="AC1460" s="17"/>
      <c r="AD1460" s="17"/>
      <c r="AE1460" s="17"/>
      <c r="AR1460" s="174" t="s">
        <v>321</v>
      </c>
      <c r="AT1460" s="174" t="s">
        <v>127</v>
      </c>
      <c r="AU1460" s="174" t="s">
        <v>82</v>
      </c>
      <c r="AY1460" s="3" t="s">
        <v>124</v>
      </c>
      <c r="BE1460" s="175" t="n">
        <f aca="false">IF(N1460="základní",J1460,0)</f>
        <v>0</v>
      </c>
      <c r="BF1460" s="175" t="n">
        <f aca="false">IF(N1460="snížená",J1460,0)</f>
        <v>0</v>
      </c>
      <c r="BG1460" s="175" t="n">
        <f aca="false">IF(N1460="zákl. přenesená",J1460,0)</f>
        <v>0</v>
      </c>
      <c r="BH1460" s="175" t="n">
        <f aca="false">IF(N1460="sníž. přenesená",J1460,0)</f>
        <v>0</v>
      </c>
      <c r="BI1460" s="175" t="n">
        <f aca="false">IF(N1460="nulová",J1460,0)</f>
        <v>0</v>
      </c>
      <c r="BJ1460" s="3" t="s">
        <v>80</v>
      </c>
      <c r="BK1460" s="175" t="n">
        <f aca="false">ROUND(I1460*H1460,2)</f>
        <v>0</v>
      </c>
      <c r="BL1460" s="3" t="s">
        <v>321</v>
      </c>
      <c r="BM1460" s="174" t="s">
        <v>1858</v>
      </c>
    </row>
    <row r="1461" s="22" customFormat="true" ht="56.55" hidden="false" customHeight="false" outlineLevel="0" collapsed="false">
      <c r="A1461" s="17"/>
      <c r="B1461" s="18"/>
      <c r="C1461" s="17"/>
      <c r="D1461" s="178" t="s">
        <v>1806</v>
      </c>
      <c r="E1461" s="17"/>
      <c r="F1461" s="224" t="s">
        <v>1844</v>
      </c>
      <c r="G1461" s="17"/>
      <c r="H1461" s="17"/>
      <c r="I1461" s="17"/>
      <c r="J1461" s="17"/>
      <c r="K1461" s="17"/>
      <c r="L1461" s="18"/>
      <c r="M1461" s="225"/>
      <c r="N1461" s="226"/>
      <c r="O1461" s="55"/>
      <c r="P1461" s="55"/>
      <c r="Q1461" s="55"/>
      <c r="R1461" s="55"/>
      <c r="S1461" s="55"/>
      <c r="T1461" s="56"/>
      <c r="U1461" s="17"/>
      <c r="V1461" s="17"/>
      <c r="W1461" s="17"/>
      <c r="X1461" s="17"/>
      <c r="Y1461" s="17"/>
      <c r="Z1461" s="17"/>
      <c r="AA1461" s="17"/>
      <c r="AB1461" s="17"/>
      <c r="AC1461" s="17"/>
      <c r="AD1461" s="17"/>
      <c r="AE1461" s="17"/>
      <c r="AT1461" s="3" t="s">
        <v>1806</v>
      </c>
      <c r="AU1461" s="3" t="s">
        <v>82</v>
      </c>
    </row>
    <row r="1462" s="22" customFormat="true" ht="21.75" hidden="false" customHeight="true" outlineLevel="0" collapsed="false">
      <c r="A1462" s="17"/>
      <c r="B1462" s="162"/>
      <c r="C1462" s="163" t="s">
        <v>1859</v>
      </c>
      <c r="D1462" s="163" t="s">
        <v>127</v>
      </c>
      <c r="E1462" s="164" t="s">
        <v>1860</v>
      </c>
      <c r="F1462" s="165" t="s">
        <v>1861</v>
      </c>
      <c r="G1462" s="166" t="s">
        <v>1582</v>
      </c>
      <c r="H1462" s="167" t="n">
        <v>1</v>
      </c>
      <c r="I1462" s="168"/>
      <c r="J1462" s="168" t="n">
        <f aca="false">ROUND(I1462*H1462,2)</f>
        <v>0</v>
      </c>
      <c r="K1462" s="169"/>
      <c r="L1462" s="18"/>
      <c r="M1462" s="170"/>
      <c r="N1462" s="171" t="s">
        <v>37</v>
      </c>
      <c r="O1462" s="172" t="n">
        <v>0</v>
      </c>
      <c r="P1462" s="172" t="n">
        <f aca="false">O1462*H1462</f>
        <v>0</v>
      </c>
      <c r="Q1462" s="172" t="n">
        <v>0</v>
      </c>
      <c r="R1462" s="172" t="n">
        <f aca="false">Q1462*H1462</f>
        <v>0</v>
      </c>
      <c r="S1462" s="172" t="n">
        <v>0</v>
      </c>
      <c r="T1462" s="173" t="n">
        <f aca="false">S1462*H1462</f>
        <v>0</v>
      </c>
      <c r="U1462" s="17"/>
      <c r="V1462" s="17"/>
      <c r="W1462" s="17"/>
      <c r="X1462" s="17"/>
      <c r="Y1462" s="17"/>
      <c r="Z1462" s="17"/>
      <c r="AA1462" s="17"/>
      <c r="AB1462" s="17"/>
      <c r="AC1462" s="17"/>
      <c r="AD1462" s="17"/>
      <c r="AE1462" s="17"/>
      <c r="AR1462" s="174" t="s">
        <v>321</v>
      </c>
      <c r="AT1462" s="174" t="s">
        <v>127</v>
      </c>
      <c r="AU1462" s="174" t="s">
        <v>82</v>
      </c>
      <c r="AY1462" s="3" t="s">
        <v>124</v>
      </c>
      <c r="BE1462" s="175" t="n">
        <f aca="false">IF(N1462="základní",J1462,0)</f>
        <v>0</v>
      </c>
      <c r="BF1462" s="175" t="n">
        <f aca="false">IF(N1462="snížená",J1462,0)</f>
        <v>0</v>
      </c>
      <c r="BG1462" s="175" t="n">
        <f aca="false">IF(N1462="zákl. přenesená",J1462,0)</f>
        <v>0</v>
      </c>
      <c r="BH1462" s="175" t="n">
        <f aca="false">IF(N1462="sníž. přenesená",J1462,0)</f>
        <v>0</v>
      </c>
      <c r="BI1462" s="175" t="n">
        <f aca="false">IF(N1462="nulová",J1462,0)</f>
        <v>0</v>
      </c>
      <c r="BJ1462" s="3" t="s">
        <v>80</v>
      </c>
      <c r="BK1462" s="175" t="n">
        <f aca="false">ROUND(I1462*H1462,2)</f>
        <v>0</v>
      </c>
      <c r="BL1462" s="3" t="s">
        <v>321</v>
      </c>
      <c r="BM1462" s="174" t="s">
        <v>1862</v>
      </c>
    </row>
    <row r="1463" s="22" customFormat="true" ht="56.55" hidden="false" customHeight="false" outlineLevel="0" collapsed="false">
      <c r="A1463" s="17"/>
      <c r="B1463" s="18"/>
      <c r="C1463" s="17"/>
      <c r="D1463" s="178" t="s">
        <v>1806</v>
      </c>
      <c r="E1463" s="17"/>
      <c r="F1463" s="224" t="s">
        <v>1844</v>
      </c>
      <c r="G1463" s="17"/>
      <c r="H1463" s="17"/>
      <c r="I1463" s="17"/>
      <c r="J1463" s="17"/>
      <c r="K1463" s="17"/>
      <c r="L1463" s="18"/>
      <c r="M1463" s="225"/>
      <c r="N1463" s="226"/>
      <c r="O1463" s="55"/>
      <c r="P1463" s="55"/>
      <c r="Q1463" s="55"/>
      <c r="R1463" s="55"/>
      <c r="S1463" s="55"/>
      <c r="T1463" s="56"/>
      <c r="U1463" s="17"/>
      <c r="V1463" s="17"/>
      <c r="W1463" s="17"/>
      <c r="X1463" s="17"/>
      <c r="Y1463" s="17"/>
      <c r="Z1463" s="17"/>
      <c r="AA1463" s="17"/>
      <c r="AB1463" s="17"/>
      <c r="AC1463" s="17"/>
      <c r="AD1463" s="17"/>
      <c r="AE1463" s="17"/>
      <c r="AT1463" s="3" t="s">
        <v>1806</v>
      </c>
      <c r="AU1463" s="3" t="s">
        <v>82</v>
      </c>
    </row>
    <row r="1464" s="22" customFormat="true" ht="44.25" hidden="false" customHeight="true" outlineLevel="0" collapsed="false">
      <c r="A1464" s="17"/>
      <c r="B1464" s="162"/>
      <c r="C1464" s="163" t="s">
        <v>1863</v>
      </c>
      <c r="D1464" s="163" t="s">
        <v>127</v>
      </c>
      <c r="E1464" s="164" t="s">
        <v>1864</v>
      </c>
      <c r="F1464" s="165" t="s">
        <v>1865</v>
      </c>
      <c r="G1464" s="166" t="s">
        <v>1582</v>
      </c>
      <c r="H1464" s="167" t="n">
        <v>1</v>
      </c>
      <c r="I1464" s="168"/>
      <c r="J1464" s="168" t="n">
        <f aca="false">ROUND(I1464*H1464,2)</f>
        <v>0</v>
      </c>
      <c r="K1464" s="169"/>
      <c r="L1464" s="18"/>
      <c r="M1464" s="170"/>
      <c r="N1464" s="171" t="s">
        <v>37</v>
      </c>
      <c r="O1464" s="172" t="n">
        <v>0</v>
      </c>
      <c r="P1464" s="172" t="n">
        <f aca="false">O1464*H1464</f>
        <v>0</v>
      </c>
      <c r="Q1464" s="172" t="n">
        <v>0</v>
      </c>
      <c r="R1464" s="172" t="n">
        <f aca="false">Q1464*H1464</f>
        <v>0</v>
      </c>
      <c r="S1464" s="172" t="n">
        <v>0</v>
      </c>
      <c r="T1464" s="173" t="n">
        <f aca="false">S1464*H1464</f>
        <v>0</v>
      </c>
      <c r="U1464" s="17"/>
      <c r="V1464" s="17"/>
      <c r="W1464" s="17"/>
      <c r="X1464" s="17"/>
      <c r="Y1464" s="17"/>
      <c r="Z1464" s="17"/>
      <c r="AA1464" s="17"/>
      <c r="AB1464" s="17"/>
      <c r="AC1464" s="17"/>
      <c r="AD1464" s="17"/>
      <c r="AE1464" s="17"/>
      <c r="AR1464" s="174" t="s">
        <v>321</v>
      </c>
      <c r="AT1464" s="174" t="s">
        <v>127</v>
      </c>
      <c r="AU1464" s="174" t="s">
        <v>82</v>
      </c>
      <c r="AY1464" s="3" t="s">
        <v>124</v>
      </c>
      <c r="BE1464" s="175" t="n">
        <f aca="false">IF(N1464="základní",J1464,0)</f>
        <v>0</v>
      </c>
      <c r="BF1464" s="175" t="n">
        <f aca="false">IF(N1464="snížená",J1464,0)</f>
        <v>0</v>
      </c>
      <c r="BG1464" s="175" t="n">
        <f aca="false">IF(N1464="zákl. přenesená",J1464,0)</f>
        <v>0</v>
      </c>
      <c r="BH1464" s="175" t="n">
        <f aca="false">IF(N1464="sníž. přenesená",J1464,0)</f>
        <v>0</v>
      </c>
      <c r="BI1464" s="175" t="n">
        <f aca="false">IF(N1464="nulová",J1464,0)</f>
        <v>0</v>
      </c>
      <c r="BJ1464" s="3" t="s">
        <v>80</v>
      </c>
      <c r="BK1464" s="175" t="n">
        <f aca="false">ROUND(I1464*H1464,2)</f>
        <v>0</v>
      </c>
      <c r="BL1464" s="3" t="s">
        <v>321</v>
      </c>
      <c r="BM1464" s="174" t="s">
        <v>1866</v>
      </c>
    </row>
    <row r="1465" s="22" customFormat="true" ht="72.35" hidden="false" customHeight="false" outlineLevel="0" collapsed="false">
      <c r="A1465" s="17"/>
      <c r="B1465" s="18"/>
      <c r="C1465" s="17"/>
      <c r="D1465" s="178" t="s">
        <v>1806</v>
      </c>
      <c r="E1465" s="17"/>
      <c r="F1465" s="224" t="s">
        <v>1867</v>
      </c>
      <c r="G1465" s="17"/>
      <c r="H1465" s="17"/>
      <c r="I1465" s="17"/>
      <c r="J1465" s="17"/>
      <c r="K1465" s="17"/>
      <c r="L1465" s="18"/>
      <c r="M1465" s="225"/>
      <c r="N1465" s="226"/>
      <c r="O1465" s="55"/>
      <c r="P1465" s="55"/>
      <c r="Q1465" s="55"/>
      <c r="R1465" s="55"/>
      <c r="S1465" s="55"/>
      <c r="T1465" s="56"/>
      <c r="U1465" s="17"/>
      <c r="V1465" s="17"/>
      <c r="W1465" s="17"/>
      <c r="X1465" s="17"/>
      <c r="Y1465" s="17"/>
      <c r="Z1465" s="17"/>
      <c r="AA1465" s="17"/>
      <c r="AB1465" s="17"/>
      <c r="AC1465" s="17"/>
      <c r="AD1465" s="17"/>
      <c r="AE1465" s="17"/>
      <c r="AT1465" s="3" t="s">
        <v>1806</v>
      </c>
      <c r="AU1465" s="3" t="s">
        <v>82</v>
      </c>
    </row>
    <row r="1466" s="22" customFormat="true" ht="21.75" hidden="false" customHeight="true" outlineLevel="0" collapsed="false">
      <c r="A1466" s="17"/>
      <c r="B1466" s="162"/>
      <c r="C1466" s="163" t="s">
        <v>1868</v>
      </c>
      <c r="D1466" s="163" t="s">
        <v>127</v>
      </c>
      <c r="E1466" s="164" t="s">
        <v>1869</v>
      </c>
      <c r="F1466" s="165" t="s">
        <v>1870</v>
      </c>
      <c r="G1466" s="166" t="s">
        <v>1582</v>
      </c>
      <c r="H1466" s="167" t="n">
        <v>1</v>
      </c>
      <c r="I1466" s="168"/>
      <c r="J1466" s="168" t="n">
        <f aca="false">ROUND(I1466*H1466,2)</f>
        <v>0</v>
      </c>
      <c r="K1466" s="169"/>
      <c r="L1466" s="18"/>
      <c r="M1466" s="170"/>
      <c r="N1466" s="171" t="s">
        <v>37</v>
      </c>
      <c r="O1466" s="172" t="n">
        <v>0</v>
      </c>
      <c r="P1466" s="172" t="n">
        <f aca="false">O1466*H1466</f>
        <v>0</v>
      </c>
      <c r="Q1466" s="172" t="n">
        <v>0</v>
      </c>
      <c r="R1466" s="172" t="n">
        <f aca="false">Q1466*H1466</f>
        <v>0</v>
      </c>
      <c r="S1466" s="172" t="n">
        <v>0</v>
      </c>
      <c r="T1466" s="173" t="n">
        <f aca="false">S1466*H1466</f>
        <v>0</v>
      </c>
      <c r="U1466" s="17"/>
      <c r="V1466" s="17"/>
      <c r="W1466" s="17"/>
      <c r="X1466" s="17"/>
      <c r="Y1466" s="17"/>
      <c r="Z1466" s="17"/>
      <c r="AA1466" s="17"/>
      <c r="AB1466" s="17"/>
      <c r="AC1466" s="17"/>
      <c r="AD1466" s="17"/>
      <c r="AE1466" s="17"/>
      <c r="AR1466" s="174" t="s">
        <v>321</v>
      </c>
      <c r="AT1466" s="174" t="s">
        <v>127</v>
      </c>
      <c r="AU1466" s="174" t="s">
        <v>82</v>
      </c>
      <c r="AY1466" s="3" t="s">
        <v>124</v>
      </c>
      <c r="BE1466" s="175" t="n">
        <f aca="false">IF(N1466="základní",J1466,0)</f>
        <v>0</v>
      </c>
      <c r="BF1466" s="175" t="n">
        <f aca="false">IF(N1466="snížená",J1466,0)</f>
        <v>0</v>
      </c>
      <c r="BG1466" s="175" t="n">
        <f aca="false">IF(N1466="zákl. přenesená",J1466,0)</f>
        <v>0</v>
      </c>
      <c r="BH1466" s="175" t="n">
        <f aca="false">IF(N1466="sníž. přenesená",J1466,0)</f>
        <v>0</v>
      </c>
      <c r="BI1466" s="175" t="n">
        <f aca="false">IF(N1466="nulová",J1466,0)</f>
        <v>0</v>
      </c>
      <c r="BJ1466" s="3" t="s">
        <v>80</v>
      </c>
      <c r="BK1466" s="175" t="n">
        <f aca="false">ROUND(I1466*H1466,2)</f>
        <v>0</v>
      </c>
      <c r="BL1466" s="3" t="s">
        <v>321</v>
      </c>
      <c r="BM1466" s="174" t="s">
        <v>1871</v>
      </c>
    </row>
    <row r="1467" s="22" customFormat="true" ht="56.55" hidden="false" customHeight="false" outlineLevel="0" collapsed="false">
      <c r="A1467" s="17"/>
      <c r="B1467" s="18"/>
      <c r="C1467" s="17"/>
      <c r="D1467" s="178" t="s">
        <v>1806</v>
      </c>
      <c r="E1467" s="17"/>
      <c r="F1467" s="224" t="s">
        <v>1844</v>
      </c>
      <c r="G1467" s="17"/>
      <c r="H1467" s="17"/>
      <c r="I1467" s="17"/>
      <c r="J1467" s="17"/>
      <c r="K1467" s="17"/>
      <c r="L1467" s="18"/>
      <c r="M1467" s="225"/>
      <c r="N1467" s="226"/>
      <c r="O1467" s="55"/>
      <c r="P1467" s="55"/>
      <c r="Q1467" s="55"/>
      <c r="R1467" s="55"/>
      <c r="S1467" s="55"/>
      <c r="T1467" s="56"/>
      <c r="U1467" s="17"/>
      <c r="V1467" s="17"/>
      <c r="W1467" s="17"/>
      <c r="X1467" s="17"/>
      <c r="Y1467" s="17"/>
      <c r="Z1467" s="17"/>
      <c r="AA1467" s="17"/>
      <c r="AB1467" s="17"/>
      <c r="AC1467" s="17"/>
      <c r="AD1467" s="17"/>
      <c r="AE1467" s="17"/>
      <c r="AT1467" s="3" t="s">
        <v>1806</v>
      </c>
      <c r="AU1467" s="3" t="s">
        <v>82</v>
      </c>
    </row>
    <row r="1468" s="22" customFormat="true" ht="21.75" hidden="false" customHeight="true" outlineLevel="0" collapsed="false">
      <c r="A1468" s="17"/>
      <c r="B1468" s="162"/>
      <c r="C1468" s="163" t="s">
        <v>1872</v>
      </c>
      <c r="D1468" s="163" t="s">
        <v>127</v>
      </c>
      <c r="E1468" s="164" t="s">
        <v>1873</v>
      </c>
      <c r="F1468" s="165" t="s">
        <v>1861</v>
      </c>
      <c r="G1468" s="166" t="s">
        <v>1582</v>
      </c>
      <c r="H1468" s="167" t="n">
        <v>1</v>
      </c>
      <c r="I1468" s="168"/>
      <c r="J1468" s="168" t="n">
        <f aca="false">ROUND(I1468*H1468,2)</f>
        <v>0</v>
      </c>
      <c r="K1468" s="169"/>
      <c r="L1468" s="18"/>
      <c r="M1468" s="170"/>
      <c r="N1468" s="171" t="s">
        <v>37</v>
      </c>
      <c r="O1468" s="172" t="n">
        <v>0</v>
      </c>
      <c r="P1468" s="172" t="n">
        <f aca="false">O1468*H1468</f>
        <v>0</v>
      </c>
      <c r="Q1468" s="172" t="n">
        <v>0</v>
      </c>
      <c r="R1468" s="172" t="n">
        <f aca="false">Q1468*H1468</f>
        <v>0</v>
      </c>
      <c r="S1468" s="172" t="n">
        <v>0</v>
      </c>
      <c r="T1468" s="173" t="n">
        <f aca="false">S1468*H1468</f>
        <v>0</v>
      </c>
      <c r="U1468" s="17"/>
      <c r="V1468" s="17"/>
      <c r="W1468" s="17"/>
      <c r="X1468" s="17"/>
      <c r="Y1468" s="17"/>
      <c r="Z1468" s="17"/>
      <c r="AA1468" s="17"/>
      <c r="AB1468" s="17"/>
      <c r="AC1468" s="17"/>
      <c r="AD1468" s="17"/>
      <c r="AE1468" s="17"/>
      <c r="AR1468" s="174" t="s">
        <v>321</v>
      </c>
      <c r="AT1468" s="174" t="s">
        <v>127</v>
      </c>
      <c r="AU1468" s="174" t="s">
        <v>82</v>
      </c>
      <c r="AY1468" s="3" t="s">
        <v>124</v>
      </c>
      <c r="BE1468" s="175" t="n">
        <f aca="false">IF(N1468="základní",J1468,0)</f>
        <v>0</v>
      </c>
      <c r="BF1468" s="175" t="n">
        <f aca="false">IF(N1468="snížená",J1468,0)</f>
        <v>0</v>
      </c>
      <c r="BG1468" s="175" t="n">
        <f aca="false">IF(N1468="zákl. přenesená",J1468,0)</f>
        <v>0</v>
      </c>
      <c r="BH1468" s="175" t="n">
        <f aca="false">IF(N1468="sníž. přenesená",J1468,0)</f>
        <v>0</v>
      </c>
      <c r="BI1468" s="175" t="n">
        <f aca="false">IF(N1468="nulová",J1468,0)</f>
        <v>0</v>
      </c>
      <c r="BJ1468" s="3" t="s">
        <v>80</v>
      </c>
      <c r="BK1468" s="175" t="n">
        <f aca="false">ROUND(I1468*H1468,2)</f>
        <v>0</v>
      </c>
      <c r="BL1468" s="3" t="s">
        <v>321</v>
      </c>
      <c r="BM1468" s="174" t="s">
        <v>1874</v>
      </c>
    </row>
    <row r="1469" s="22" customFormat="true" ht="56.55" hidden="false" customHeight="false" outlineLevel="0" collapsed="false">
      <c r="A1469" s="17"/>
      <c r="B1469" s="18"/>
      <c r="C1469" s="17"/>
      <c r="D1469" s="178" t="s">
        <v>1806</v>
      </c>
      <c r="E1469" s="17"/>
      <c r="F1469" s="224" t="s">
        <v>1844</v>
      </c>
      <c r="G1469" s="17"/>
      <c r="H1469" s="17"/>
      <c r="I1469" s="17"/>
      <c r="J1469" s="17"/>
      <c r="K1469" s="17"/>
      <c r="L1469" s="18"/>
      <c r="M1469" s="225"/>
      <c r="N1469" s="226"/>
      <c r="O1469" s="55"/>
      <c r="P1469" s="55"/>
      <c r="Q1469" s="55"/>
      <c r="R1469" s="55"/>
      <c r="S1469" s="55"/>
      <c r="T1469" s="56"/>
      <c r="U1469" s="17"/>
      <c r="V1469" s="17"/>
      <c r="W1469" s="17"/>
      <c r="X1469" s="17"/>
      <c r="Y1469" s="17"/>
      <c r="Z1469" s="17"/>
      <c r="AA1469" s="17"/>
      <c r="AB1469" s="17"/>
      <c r="AC1469" s="17"/>
      <c r="AD1469" s="17"/>
      <c r="AE1469" s="17"/>
      <c r="AT1469" s="3" t="s">
        <v>1806</v>
      </c>
      <c r="AU1469" s="3" t="s">
        <v>82</v>
      </c>
    </row>
    <row r="1470" s="22" customFormat="true" ht="21.75" hidden="false" customHeight="true" outlineLevel="0" collapsed="false">
      <c r="A1470" s="17"/>
      <c r="B1470" s="162"/>
      <c r="C1470" s="163" t="s">
        <v>1875</v>
      </c>
      <c r="D1470" s="163" t="s">
        <v>127</v>
      </c>
      <c r="E1470" s="164" t="s">
        <v>1876</v>
      </c>
      <c r="F1470" s="165" t="s">
        <v>1877</v>
      </c>
      <c r="G1470" s="166" t="s">
        <v>1582</v>
      </c>
      <c r="H1470" s="167" t="n">
        <v>2</v>
      </c>
      <c r="I1470" s="168"/>
      <c r="J1470" s="168" t="n">
        <f aca="false">ROUND(I1470*H1470,2)</f>
        <v>0</v>
      </c>
      <c r="K1470" s="169"/>
      <c r="L1470" s="18"/>
      <c r="M1470" s="170"/>
      <c r="N1470" s="171" t="s">
        <v>37</v>
      </c>
      <c r="O1470" s="172" t="n">
        <v>0</v>
      </c>
      <c r="P1470" s="172" t="n">
        <f aca="false">O1470*H1470</f>
        <v>0</v>
      </c>
      <c r="Q1470" s="172" t="n">
        <v>0</v>
      </c>
      <c r="R1470" s="172" t="n">
        <f aca="false">Q1470*H1470</f>
        <v>0</v>
      </c>
      <c r="S1470" s="172" t="n">
        <v>0</v>
      </c>
      <c r="T1470" s="173" t="n">
        <f aca="false">S1470*H1470</f>
        <v>0</v>
      </c>
      <c r="U1470" s="17"/>
      <c r="V1470" s="17"/>
      <c r="W1470" s="17"/>
      <c r="X1470" s="17"/>
      <c r="Y1470" s="17"/>
      <c r="Z1470" s="17"/>
      <c r="AA1470" s="17"/>
      <c r="AB1470" s="17"/>
      <c r="AC1470" s="17"/>
      <c r="AD1470" s="17"/>
      <c r="AE1470" s="17"/>
      <c r="AR1470" s="174" t="s">
        <v>321</v>
      </c>
      <c r="AT1470" s="174" t="s">
        <v>127</v>
      </c>
      <c r="AU1470" s="174" t="s">
        <v>82</v>
      </c>
      <c r="AY1470" s="3" t="s">
        <v>124</v>
      </c>
      <c r="BE1470" s="175" t="n">
        <f aca="false">IF(N1470="základní",J1470,0)</f>
        <v>0</v>
      </c>
      <c r="BF1470" s="175" t="n">
        <f aca="false">IF(N1470="snížená",J1470,0)</f>
        <v>0</v>
      </c>
      <c r="BG1470" s="175" t="n">
        <f aca="false">IF(N1470="zákl. přenesená",J1470,0)</f>
        <v>0</v>
      </c>
      <c r="BH1470" s="175" t="n">
        <f aca="false">IF(N1470="sníž. přenesená",J1470,0)</f>
        <v>0</v>
      </c>
      <c r="BI1470" s="175" t="n">
        <f aca="false">IF(N1470="nulová",J1470,0)</f>
        <v>0</v>
      </c>
      <c r="BJ1470" s="3" t="s">
        <v>80</v>
      </c>
      <c r="BK1470" s="175" t="n">
        <f aca="false">ROUND(I1470*H1470,2)</f>
        <v>0</v>
      </c>
      <c r="BL1470" s="3" t="s">
        <v>321</v>
      </c>
      <c r="BM1470" s="174" t="s">
        <v>1878</v>
      </c>
    </row>
    <row r="1471" s="22" customFormat="true" ht="64.45" hidden="false" customHeight="false" outlineLevel="0" collapsed="false">
      <c r="A1471" s="17"/>
      <c r="B1471" s="18"/>
      <c r="C1471" s="17"/>
      <c r="D1471" s="178" t="s">
        <v>1806</v>
      </c>
      <c r="E1471" s="17"/>
      <c r="F1471" s="224" t="s">
        <v>1879</v>
      </c>
      <c r="G1471" s="17"/>
      <c r="H1471" s="17"/>
      <c r="I1471" s="17"/>
      <c r="J1471" s="17"/>
      <c r="K1471" s="17"/>
      <c r="L1471" s="18"/>
      <c r="M1471" s="225"/>
      <c r="N1471" s="226"/>
      <c r="O1471" s="55"/>
      <c r="P1471" s="55"/>
      <c r="Q1471" s="55"/>
      <c r="R1471" s="55"/>
      <c r="S1471" s="55"/>
      <c r="T1471" s="56"/>
      <c r="U1471" s="17"/>
      <c r="V1471" s="17"/>
      <c r="W1471" s="17"/>
      <c r="X1471" s="17"/>
      <c r="Y1471" s="17"/>
      <c r="Z1471" s="17"/>
      <c r="AA1471" s="17"/>
      <c r="AB1471" s="17"/>
      <c r="AC1471" s="17"/>
      <c r="AD1471" s="17"/>
      <c r="AE1471" s="17"/>
      <c r="AT1471" s="3" t="s">
        <v>1806</v>
      </c>
      <c r="AU1471" s="3" t="s">
        <v>82</v>
      </c>
    </row>
    <row r="1472" s="22" customFormat="true" ht="16.5" hidden="false" customHeight="true" outlineLevel="0" collapsed="false">
      <c r="A1472" s="17"/>
      <c r="B1472" s="162"/>
      <c r="C1472" s="163" t="s">
        <v>1880</v>
      </c>
      <c r="D1472" s="163" t="s">
        <v>127</v>
      </c>
      <c r="E1472" s="164" t="s">
        <v>1881</v>
      </c>
      <c r="F1472" s="165" t="s">
        <v>1882</v>
      </c>
      <c r="G1472" s="166" t="s">
        <v>1582</v>
      </c>
      <c r="H1472" s="167" t="n">
        <v>2</v>
      </c>
      <c r="I1472" s="168"/>
      <c r="J1472" s="168" t="n">
        <f aca="false">ROUND(I1472*H1472,2)</f>
        <v>0</v>
      </c>
      <c r="K1472" s="169"/>
      <c r="L1472" s="18"/>
      <c r="M1472" s="170"/>
      <c r="N1472" s="171" t="s">
        <v>37</v>
      </c>
      <c r="O1472" s="172" t="n">
        <v>0</v>
      </c>
      <c r="P1472" s="172" t="n">
        <f aca="false">O1472*H1472</f>
        <v>0</v>
      </c>
      <c r="Q1472" s="172" t="n">
        <v>0</v>
      </c>
      <c r="R1472" s="172" t="n">
        <f aca="false">Q1472*H1472</f>
        <v>0</v>
      </c>
      <c r="S1472" s="172" t="n">
        <v>0</v>
      </c>
      <c r="T1472" s="173" t="n">
        <f aca="false">S1472*H1472</f>
        <v>0</v>
      </c>
      <c r="U1472" s="17"/>
      <c r="V1472" s="17"/>
      <c r="W1472" s="17"/>
      <c r="X1472" s="17"/>
      <c r="Y1472" s="17"/>
      <c r="Z1472" s="17"/>
      <c r="AA1472" s="17"/>
      <c r="AB1472" s="17"/>
      <c r="AC1472" s="17"/>
      <c r="AD1472" s="17"/>
      <c r="AE1472" s="17"/>
      <c r="AR1472" s="174" t="s">
        <v>321</v>
      </c>
      <c r="AT1472" s="174" t="s">
        <v>127</v>
      </c>
      <c r="AU1472" s="174" t="s">
        <v>82</v>
      </c>
      <c r="AY1472" s="3" t="s">
        <v>124</v>
      </c>
      <c r="BE1472" s="175" t="n">
        <f aca="false">IF(N1472="základní",J1472,0)</f>
        <v>0</v>
      </c>
      <c r="BF1472" s="175" t="n">
        <f aca="false">IF(N1472="snížená",J1472,0)</f>
        <v>0</v>
      </c>
      <c r="BG1472" s="175" t="n">
        <f aca="false">IF(N1472="zákl. přenesená",J1472,0)</f>
        <v>0</v>
      </c>
      <c r="BH1472" s="175" t="n">
        <f aca="false">IF(N1472="sníž. přenesená",J1472,0)</f>
        <v>0</v>
      </c>
      <c r="BI1472" s="175" t="n">
        <f aca="false">IF(N1472="nulová",J1472,0)</f>
        <v>0</v>
      </c>
      <c r="BJ1472" s="3" t="s">
        <v>80</v>
      </c>
      <c r="BK1472" s="175" t="n">
        <f aca="false">ROUND(I1472*H1472,2)</f>
        <v>0</v>
      </c>
      <c r="BL1472" s="3" t="s">
        <v>321</v>
      </c>
      <c r="BM1472" s="174" t="s">
        <v>1883</v>
      </c>
    </row>
    <row r="1473" s="22" customFormat="true" ht="64.45" hidden="false" customHeight="false" outlineLevel="0" collapsed="false">
      <c r="A1473" s="17"/>
      <c r="B1473" s="18"/>
      <c r="C1473" s="17"/>
      <c r="D1473" s="178" t="s">
        <v>1806</v>
      </c>
      <c r="E1473" s="17"/>
      <c r="F1473" s="224" t="s">
        <v>1879</v>
      </c>
      <c r="G1473" s="17"/>
      <c r="H1473" s="17"/>
      <c r="I1473" s="17"/>
      <c r="J1473" s="17"/>
      <c r="K1473" s="17"/>
      <c r="L1473" s="18"/>
      <c r="M1473" s="225"/>
      <c r="N1473" s="226"/>
      <c r="O1473" s="55"/>
      <c r="P1473" s="55"/>
      <c r="Q1473" s="55"/>
      <c r="R1473" s="55"/>
      <c r="S1473" s="55"/>
      <c r="T1473" s="56"/>
      <c r="U1473" s="17"/>
      <c r="V1473" s="17"/>
      <c r="W1473" s="17"/>
      <c r="X1473" s="17"/>
      <c r="Y1473" s="17"/>
      <c r="Z1473" s="17"/>
      <c r="AA1473" s="17"/>
      <c r="AB1473" s="17"/>
      <c r="AC1473" s="17"/>
      <c r="AD1473" s="17"/>
      <c r="AE1473" s="17"/>
      <c r="AT1473" s="3" t="s">
        <v>1806</v>
      </c>
      <c r="AU1473" s="3" t="s">
        <v>82</v>
      </c>
    </row>
    <row r="1474" s="22" customFormat="true" ht="16.5" hidden="false" customHeight="true" outlineLevel="0" collapsed="false">
      <c r="A1474" s="17"/>
      <c r="B1474" s="162"/>
      <c r="C1474" s="163" t="s">
        <v>1884</v>
      </c>
      <c r="D1474" s="163" t="s">
        <v>127</v>
      </c>
      <c r="E1474" s="164" t="s">
        <v>1885</v>
      </c>
      <c r="F1474" s="165" t="s">
        <v>1886</v>
      </c>
      <c r="G1474" s="166" t="s">
        <v>1582</v>
      </c>
      <c r="H1474" s="167" t="n">
        <v>1</v>
      </c>
      <c r="I1474" s="168"/>
      <c r="J1474" s="168" t="n">
        <f aca="false">ROUND(I1474*H1474,2)</f>
        <v>0</v>
      </c>
      <c r="K1474" s="169"/>
      <c r="L1474" s="18"/>
      <c r="M1474" s="170"/>
      <c r="N1474" s="171" t="s">
        <v>37</v>
      </c>
      <c r="O1474" s="172" t="n">
        <v>0</v>
      </c>
      <c r="P1474" s="172" t="n">
        <f aca="false">O1474*H1474</f>
        <v>0</v>
      </c>
      <c r="Q1474" s="172" t="n">
        <v>0</v>
      </c>
      <c r="R1474" s="172" t="n">
        <f aca="false">Q1474*H1474</f>
        <v>0</v>
      </c>
      <c r="S1474" s="172" t="n">
        <v>0</v>
      </c>
      <c r="T1474" s="173" t="n">
        <f aca="false">S1474*H1474</f>
        <v>0</v>
      </c>
      <c r="U1474" s="17"/>
      <c r="V1474" s="17"/>
      <c r="W1474" s="17"/>
      <c r="X1474" s="17"/>
      <c r="Y1474" s="17"/>
      <c r="Z1474" s="17"/>
      <c r="AA1474" s="17"/>
      <c r="AB1474" s="17"/>
      <c r="AC1474" s="17"/>
      <c r="AD1474" s="17"/>
      <c r="AE1474" s="17"/>
      <c r="AR1474" s="174" t="s">
        <v>321</v>
      </c>
      <c r="AT1474" s="174" t="s">
        <v>127</v>
      </c>
      <c r="AU1474" s="174" t="s">
        <v>82</v>
      </c>
      <c r="AY1474" s="3" t="s">
        <v>124</v>
      </c>
      <c r="BE1474" s="175" t="n">
        <f aca="false">IF(N1474="základní",J1474,0)</f>
        <v>0</v>
      </c>
      <c r="BF1474" s="175" t="n">
        <f aca="false">IF(N1474="snížená",J1474,0)</f>
        <v>0</v>
      </c>
      <c r="BG1474" s="175" t="n">
        <f aca="false">IF(N1474="zákl. přenesená",J1474,0)</f>
        <v>0</v>
      </c>
      <c r="BH1474" s="175" t="n">
        <f aca="false">IF(N1474="sníž. přenesená",J1474,0)</f>
        <v>0</v>
      </c>
      <c r="BI1474" s="175" t="n">
        <f aca="false">IF(N1474="nulová",J1474,0)</f>
        <v>0</v>
      </c>
      <c r="BJ1474" s="3" t="s">
        <v>80</v>
      </c>
      <c r="BK1474" s="175" t="n">
        <f aca="false">ROUND(I1474*H1474,2)</f>
        <v>0</v>
      </c>
      <c r="BL1474" s="3" t="s">
        <v>321</v>
      </c>
      <c r="BM1474" s="174" t="s">
        <v>1887</v>
      </c>
    </row>
    <row r="1475" s="22" customFormat="true" ht="48.65" hidden="false" customHeight="false" outlineLevel="0" collapsed="false">
      <c r="A1475" s="17"/>
      <c r="B1475" s="18"/>
      <c r="C1475" s="17"/>
      <c r="D1475" s="178" t="s">
        <v>1806</v>
      </c>
      <c r="E1475" s="17"/>
      <c r="F1475" s="224" t="s">
        <v>1888</v>
      </c>
      <c r="G1475" s="17"/>
      <c r="H1475" s="17"/>
      <c r="I1475" s="17"/>
      <c r="J1475" s="17"/>
      <c r="K1475" s="17"/>
      <c r="L1475" s="18"/>
      <c r="M1475" s="225"/>
      <c r="N1475" s="226"/>
      <c r="O1475" s="55"/>
      <c r="P1475" s="55"/>
      <c r="Q1475" s="55"/>
      <c r="R1475" s="55"/>
      <c r="S1475" s="55"/>
      <c r="T1475" s="56"/>
      <c r="U1475" s="17"/>
      <c r="V1475" s="17"/>
      <c r="W1475" s="17"/>
      <c r="X1475" s="17"/>
      <c r="Y1475" s="17"/>
      <c r="Z1475" s="17"/>
      <c r="AA1475" s="17"/>
      <c r="AB1475" s="17"/>
      <c r="AC1475" s="17"/>
      <c r="AD1475" s="17"/>
      <c r="AE1475" s="17"/>
      <c r="AT1475" s="3" t="s">
        <v>1806</v>
      </c>
      <c r="AU1475" s="3" t="s">
        <v>82</v>
      </c>
    </row>
    <row r="1476" s="22" customFormat="true" ht="16.5" hidden="false" customHeight="true" outlineLevel="0" collapsed="false">
      <c r="A1476" s="17"/>
      <c r="B1476" s="162"/>
      <c r="C1476" s="163" t="s">
        <v>1889</v>
      </c>
      <c r="D1476" s="163" t="s">
        <v>127</v>
      </c>
      <c r="E1476" s="164" t="s">
        <v>1890</v>
      </c>
      <c r="F1476" s="165" t="s">
        <v>1891</v>
      </c>
      <c r="G1476" s="166" t="s">
        <v>1582</v>
      </c>
      <c r="H1476" s="167" t="n">
        <v>1</v>
      </c>
      <c r="I1476" s="168"/>
      <c r="J1476" s="168" t="n">
        <f aca="false">ROUND(I1476*H1476,2)</f>
        <v>0</v>
      </c>
      <c r="K1476" s="169"/>
      <c r="L1476" s="18"/>
      <c r="M1476" s="170"/>
      <c r="N1476" s="171" t="s">
        <v>37</v>
      </c>
      <c r="O1476" s="172" t="n">
        <v>0</v>
      </c>
      <c r="P1476" s="172" t="n">
        <f aca="false">O1476*H1476</f>
        <v>0</v>
      </c>
      <c r="Q1476" s="172" t="n">
        <v>0</v>
      </c>
      <c r="R1476" s="172" t="n">
        <f aca="false">Q1476*H1476</f>
        <v>0</v>
      </c>
      <c r="S1476" s="172" t="n">
        <v>0</v>
      </c>
      <c r="T1476" s="173" t="n">
        <f aca="false">S1476*H1476</f>
        <v>0</v>
      </c>
      <c r="U1476" s="17"/>
      <c r="V1476" s="17"/>
      <c r="W1476" s="17"/>
      <c r="X1476" s="17"/>
      <c r="Y1476" s="17"/>
      <c r="Z1476" s="17"/>
      <c r="AA1476" s="17"/>
      <c r="AB1476" s="17"/>
      <c r="AC1476" s="17"/>
      <c r="AD1476" s="17"/>
      <c r="AE1476" s="17"/>
      <c r="AR1476" s="174" t="s">
        <v>321</v>
      </c>
      <c r="AT1476" s="174" t="s">
        <v>127</v>
      </c>
      <c r="AU1476" s="174" t="s">
        <v>82</v>
      </c>
      <c r="AY1476" s="3" t="s">
        <v>124</v>
      </c>
      <c r="BE1476" s="175" t="n">
        <f aca="false">IF(N1476="základní",J1476,0)</f>
        <v>0</v>
      </c>
      <c r="BF1476" s="175" t="n">
        <f aca="false">IF(N1476="snížená",J1476,0)</f>
        <v>0</v>
      </c>
      <c r="BG1476" s="175" t="n">
        <f aca="false">IF(N1476="zákl. přenesená",J1476,0)</f>
        <v>0</v>
      </c>
      <c r="BH1476" s="175" t="n">
        <f aca="false">IF(N1476="sníž. přenesená",J1476,0)</f>
        <v>0</v>
      </c>
      <c r="BI1476" s="175" t="n">
        <f aca="false">IF(N1476="nulová",J1476,0)</f>
        <v>0</v>
      </c>
      <c r="BJ1476" s="3" t="s">
        <v>80</v>
      </c>
      <c r="BK1476" s="175" t="n">
        <f aca="false">ROUND(I1476*H1476,2)</f>
        <v>0</v>
      </c>
      <c r="BL1476" s="3" t="s">
        <v>321</v>
      </c>
      <c r="BM1476" s="174" t="s">
        <v>1892</v>
      </c>
    </row>
    <row r="1477" s="22" customFormat="true" ht="48.65" hidden="false" customHeight="false" outlineLevel="0" collapsed="false">
      <c r="A1477" s="17"/>
      <c r="B1477" s="18"/>
      <c r="C1477" s="17"/>
      <c r="D1477" s="178" t="s">
        <v>1806</v>
      </c>
      <c r="E1477" s="17"/>
      <c r="F1477" s="224" t="s">
        <v>1888</v>
      </c>
      <c r="G1477" s="17"/>
      <c r="H1477" s="17"/>
      <c r="I1477" s="17"/>
      <c r="J1477" s="17"/>
      <c r="K1477" s="17"/>
      <c r="L1477" s="18"/>
      <c r="M1477" s="225"/>
      <c r="N1477" s="226"/>
      <c r="O1477" s="55"/>
      <c r="P1477" s="55"/>
      <c r="Q1477" s="55"/>
      <c r="R1477" s="55"/>
      <c r="S1477" s="55"/>
      <c r="T1477" s="56"/>
      <c r="U1477" s="17"/>
      <c r="V1477" s="17"/>
      <c r="W1477" s="17"/>
      <c r="X1477" s="17"/>
      <c r="Y1477" s="17"/>
      <c r="Z1477" s="17"/>
      <c r="AA1477" s="17"/>
      <c r="AB1477" s="17"/>
      <c r="AC1477" s="17"/>
      <c r="AD1477" s="17"/>
      <c r="AE1477" s="17"/>
      <c r="AT1477" s="3" t="s">
        <v>1806</v>
      </c>
      <c r="AU1477" s="3" t="s">
        <v>82</v>
      </c>
    </row>
    <row r="1478" s="22" customFormat="true" ht="33" hidden="false" customHeight="true" outlineLevel="0" collapsed="false">
      <c r="A1478" s="17"/>
      <c r="B1478" s="162"/>
      <c r="C1478" s="163" t="s">
        <v>1893</v>
      </c>
      <c r="D1478" s="163" t="s">
        <v>127</v>
      </c>
      <c r="E1478" s="164" t="s">
        <v>1894</v>
      </c>
      <c r="F1478" s="165" t="s">
        <v>1895</v>
      </c>
      <c r="G1478" s="166" t="s">
        <v>1582</v>
      </c>
      <c r="H1478" s="167" t="n">
        <v>1</v>
      </c>
      <c r="I1478" s="168"/>
      <c r="J1478" s="168" t="n">
        <f aca="false">ROUND(I1478*H1478,2)</f>
        <v>0</v>
      </c>
      <c r="K1478" s="169"/>
      <c r="L1478" s="18"/>
      <c r="M1478" s="170"/>
      <c r="N1478" s="171" t="s">
        <v>37</v>
      </c>
      <c r="O1478" s="172" t="n">
        <v>0</v>
      </c>
      <c r="P1478" s="172" t="n">
        <f aca="false">O1478*H1478</f>
        <v>0</v>
      </c>
      <c r="Q1478" s="172" t="n">
        <v>0</v>
      </c>
      <c r="R1478" s="172" t="n">
        <f aca="false">Q1478*H1478</f>
        <v>0</v>
      </c>
      <c r="S1478" s="172" t="n">
        <v>0</v>
      </c>
      <c r="T1478" s="173" t="n">
        <f aca="false">S1478*H1478</f>
        <v>0</v>
      </c>
      <c r="U1478" s="17"/>
      <c r="V1478" s="17"/>
      <c r="W1478" s="17"/>
      <c r="X1478" s="17"/>
      <c r="Y1478" s="17"/>
      <c r="Z1478" s="17"/>
      <c r="AA1478" s="17"/>
      <c r="AB1478" s="17"/>
      <c r="AC1478" s="17"/>
      <c r="AD1478" s="17"/>
      <c r="AE1478" s="17"/>
      <c r="AR1478" s="174" t="s">
        <v>321</v>
      </c>
      <c r="AT1478" s="174" t="s">
        <v>127</v>
      </c>
      <c r="AU1478" s="174" t="s">
        <v>82</v>
      </c>
      <c r="AY1478" s="3" t="s">
        <v>124</v>
      </c>
      <c r="BE1478" s="175" t="n">
        <f aca="false">IF(N1478="základní",J1478,0)</f>
        <v>0</v>
      </c>
      <c r="BF1478" s="175" t="n">
        <f aca="false">IF(N1478="snížená",J1478,0)</f>
        <v>0</v>
      </c>
      <c r="BG1478" s="175" t="n">
        <f aca="false">IF(N1478="zákl. přenesená",J1478,0)</f>
        <v>0</v>
      </c>
      <c r="BH1478" s="175" t="n">
        <f aca="false">IF(N1478="sníž. přenesená",J1478,0)</f>
        <v>0</v>
      </c>
      <c r="BI1478" s="175" t="n">
        <f aca="false">IF(N1478="nulová",J1478,0)</f>
        <v>0</v>
      </c>
      <c r="BJ1478" s="3" t="s">
        <v>80</v>
      </c>
      <c r="BK1478" s="175" t="n">
        <f aca="false">ROUND(I1478*H1478,2)</f>
        <v>0</v>
      </c>
      <c r="BL1478" s="3" t="s">
        <v>321</v>
      </c>
      <c r="BM1478" s="174" t="s">
        <v>1896</v>
      </c>
    </row>
    <row r="1479" s="22" customFormat="true" ht="40.75" hidden="false" customHeight="false" outlineLevel="0" collapsed="false">
      <c r="A1479" s="17"/>
      <c r="B1479" s="18"/>
      <c r="C1479" s="17"/>
      <c r="D1479" s="178" t="s">
        <v>1806</v>
      </c>
      <c r="E1479" s="17"/>
      <c r="F1479" s="224" t="s">
        <v>1897</v>
      </c>
      <c r="G1479" s="17"/>
      <c r="H1479" s="17"/>
      <c r="I1479" s="17"/>
      <c r="J1479" s="17"/>
      <c r="K1479" s="17"/>
      <c r="L1479" s="18"/>
      <c r="M1479" s="225"/>
      <c r="N1479" s="226"/>
      <c r="O1479" s="55"/>
      <c r="P1479" s="55"/>
      <c r="Q1479" s="55"/>
      <c r="R1479" s="55"/>
      <c r="S1479" s="55"/>
      <c r="T1479" s="56"/>
      <c r="U1479" s="17"/>
      <c r="V1479" s="17"/>
      <c r="W1479" s="17"/>
      <c r="X1479" s="17"/>
      <c r="Y1479" s="17"/>
      <c r="Z1479" s="17"/>
      <c r="AA1479" s="17"/>
      <c r="AB1479" s="17"/>
      <c r="AC1479" s="17"/>
      <c r="AD1479" s="17"/>
      <c r="AE1479" s="17"/>
      <c r="AT1479" s="3" t="s">
        <v>1806</v>
      </c>
      <c r="AU1479" s="3" t="s">
        <v>82</v>
      </c>
    </row>
    <row r="1480" s="22" customFormat="true" ht="33" hidden="false" customHeight="true" outlineLevel="0" collapsed="false">
      <c r="A1480" s="17"/>
      <c r="B1480" s="162"/>
      <c r="C1480" s="163" t="s">
        <v>1898</v>
      </c>
      <c r="D1480" s="163" t="s">
        <v>127</v>
      </c>
      <c r="E1480" s="164" t="s">
        <v>1899</v>
      </c>
      <c r="F1480" s="165" t="s">
        <v>1900</v>
      </c>
      <c r="G1480" s="166" t="s">
        <v>1582</v>
      </c>
      <c r="H1480" s="167" t="n">
        <v>1</v>
      </c>
      <c r="I1480" s="168"/>
      <c r="J1480" s="168" t="n">
        <f aca="false">ROUND(I1480*H1480,2)</f>
        <v>0</v>
      </c>
      <c r="K1480" s="169"/>
      <c r="L1480" s="18"/>
      <c r="M1480" s="170"/>
      <c r="N1480" s="171" t="s">
        <v>37</v>
      </c>
      <c r="O1480" s="172" t="n">
        <v>0</v>
      </c>
      <c r="P1480" s="172" t="n">
        <f aca="false">O1480*H1480</f>
        <v>0</v>
      </c>
      <c r="Q1480" s="172" t="n">
        <v>0</v>
      </c>
      <c r="R1480" s="172" t="n">
        <f aca="false">Q1480*H1480</f>
        <v>0</v>
      </c>
      <c r="S1480" s="172" t="n">
        <v>0</v>
      </c>
      <c r="T1480" s="173" t="n">
        <f aca="false">S1480*H1480</f>
        <v>0</v>
      </c>
      <c r="U1480" s="17"/>
      <c r="V1480" s="17"/>
      <c r="W1480" s="17"/>
      <c r="X1480" s="17"/>
      <c r="Y1480" s="17"/>
      <c r="Z1480" s="17"/>
      <c r="AA1480" s="17"/>
      <c r="AB1480" s="17"/>
      <c r="AC1480" s="17"/>
      <c r="AD1480" s="17"/>
      <c r="AE1480" s="17"/>
      <c r="AR1480" s="174" t="s">
        <v>321</v>
      </c>
      <c r="AT1480" s="174" t="s">
        <v>127</v>
      </c>
      <c r="AU1480" s="174" t="s">
        <v>82</v>
      </c>
      <c r="AY1480" s="3" t="s">
        <v>124</v>
      </c>
      <c r="BE1480" s="175" t="n">
        <f aca="false">IF(N1480="základní",J1480,0)</f>
        <v>0</v>
      </c>
      <c r="BF1480" s="175" t="n">
        <f aca="false">IF(N1480="snížená",J1480,0)</f>
        <v>0</v>
      </c>
      <c r="BG1480" s="175" t="n">
        <f aca="false">IF(N1480="zákl. přenesená",J1480,0)</f>
        <v>0</v>
      </c>
      <c r="BH1480" s="175" t="n">
        <f aca="false">IF(N1480="sníž. přenesená",J1480,0)</f>
        <v>0</v>
      </c>
      <c r="BI1480" s="175" t="n">
        <f aca="false">IF(N1480="nulová",J1480,0)</f>
        <v>0</v>
      </c>
      <c r="BJ1480" s="3" t="s">
        <v>80</v>
      </c>
      <c r="BK1480" s="175" t="n">
        <f aca="false">ROUND(I1480*H1480,2)</f>
        <v>0</v>
      </c>
      <c r="BL1480" s="3" t="s">
        <v>321</v>
      </c>
      <c r="BM1480" s="174" t="s">
        <v>1901</v>
      </c>
    </row>
    <row r="1481" s="22" customFormat="true" ht="48.65" hidden="false" customHeight="false" outlineLevel="0" collapsed="false">
      <c r="A1481" s="17"/>
      <c r="B1481" s="18"/>
      <c r="C1481" s="17"/>
      <c r="D1481" s="178" t="s">
        <v>1806</v>
      </c>
      <c r="E1481" s="17"/>
      <c r="F1481" s="224" t="s">
        <v>1902</v>
      </c>
      <c r="G1481" s="17"/>
      <c r="H1481" s="17"/>
      <c r="I1481" s="17"/>
      <c r="J1481" s="17"/>
      <c r="K1481" s="17"/>
      <c r="L1481" s="18"/>
      <c r="M1481" s="225"/>
      <c r="N1481" s="226"/>
      <c r="O1481" s="55"/>
      <c r="P1481" s="55"/>
      <c r="Q1481" s="55"/>
      <c r="R1481" s="55"/>
      <c r="S1481" s="55"/>
      <c r="T1481" s="56"/>
      <c r="U1481" s="17"/>
      <c r="V1481" s="17"/>
      <c r="W1481" s="17"/>
      <c r="X1481" s="17"/>
      <c r="Y1481" s="17"/>
      <c r="Z1481" s="17"/>
      <c r="AA1481" s="17"/>
      <c r="AB1481" s="17"/>
      <c r="AC1481" s="17"/>
      <c r="AD1481" s="17"/>
      <c r="AE1481" s="17"/>
      <c r="AT1481" s="3" t="s">
        <v>1806</v>
      </c>
      <c r="AU1481" s="3" t="s">
        <v>82</v>
      </c>
    </row>
    <row r="1482" s="22" customFormat="true" ht="21.75" hidden="false" customHeight="true" outlineLevel="0" collapsed="false">
      <c r="A1482" s="17"/>
      <c r="B1482" s="162"/>
      <c r="C1482" s="163" t="s">
        <v>1903</v>
      </c>
      <c r="D1482" s="163" t="s">
        <v>127</v>
      </c>
      <c r="E1482" s="164" t="s">
        <v>1904</v>
      </c>
      <c r="F1482" s="165" t="s">
        <v>1905</v>
      </c>
      <c r="G1482" s="166" t="s">
        <v>1582</v>
      </c>
      <c r="H1482" s="167" t="n">
        <v>1</v>
      </c>
      <c r="I1482" s="168"/>
      <c r="J1482" s="168" t="n">
        <f aca="false">ROUND(I1482*H1482,2)</f>
        <v>0</v>
      </c>
      <c r="K1482" s="169"/>
      <c r="L1482" s="18"/>
      <c r="M1482" s="170"/>
      <c r="N1482" s="171" t="s">
        <v>37</v>
      </c>
      <c r="O1482" s="172" t="n">
        <v>0</v>
      </c>
      <c r="P1482" s="172" t="n">
        <f aca="false">O1482*H1482</f>
        <v>0</v>
      </c>
      <c r="Q1482" s="172" t="n">
        <v>0</v>
      </c>
      <c r="R1482" s="172" t="n">
        <f aca="false">Q1482*H1482</f>
        <v>0</v>
      </c>
      <c r="S1482" s="172" t="n">
        <v>0</v>
      </c>
      <c r="T1482" s="173" t="n">
        <f aca="false">S1482*H1482</f>
        <v>0</v>
      </c>
      <c r="U1482" s="17"/>
      <c r="V1482" s="17"/>
      <c r="W1482" s="17"/>
      <c r="X1482" s="17"/>
      <c r="Y1482" s="17"/>
      <c r="Z1482" s="17"/>
      <c r="AA1482" s="17"/>
      <c r="AB1482" s="17"/>
      <c r="AC1482" s="17"/>
      <c r="AD1482" s="17"/>
      <c r="AE1482" s="17"/>
      <c r="AR1482" s="174" t="s">
        <v>321</v>
      </c>
      <c r="AT1482" s="174" t="s">
        <v>127</v>
      </c>
      <c r="AU1482" s="174" t="s">
        <v>82</v>
      </c>
      <c r="AY1482" s="3" t="s">
        <v>124</v>
      </c>
      <c r="BE1482" s="175" t="n">
        <f aca="false">IF(N1482="základní",J1482,0)</f>
        <v>0</v>
      </c>
      <c r="BF1482" s="175" t="n">
        <f aca="false">IF(N1482="snížená",J1482,0)</f>
        <v>0</v>
      </c>
      <c r="BG1482" s="175" t="n">
        <f aca="false">IF(N1482="zákl. přenesená",J1482,0)</f>
        <v>0</v>
      </c>
      <c r="BH1482" s="175" t="n">
        <f aca="false">IF(N1482="sníž. přenesená",J1482,0)</f>
        <v>0</v>
      </c>
      <c r="BI1482" s="175" t="n">
        <f aca="false">IF(N1482="nulová",J1482,0)</f>
        <v>0</v>
      </c>
      <c r="BJ1482" s="3" t="s">
        <v>80</v>
      </c>
      <c r="BK1482" s="175" t="n">
        <f aca="false">ROUND(I1482*H1482,2)</f>
        <v>0</v>
      </c>
      <c r="BL1482" s="3" t="s">
        <v>321</v>
      </c>
      <c r="BM1482" s="174" t="s">
        <v>1906</v>
      </c>
    </row>
    <row r="1483" s="22" customFormat="true" ht="72.35" hidden="false" customHeight="false" outlineLevel="0" collapsed="false">
      <c r="A1483" s="17"/>
      <c r="B1483" s="18"/>
      <c r="C1483" s="17"/>
      <c r="D1483" s="178" t="s">
        <v>1806</v>
      </c>
      <c r="E1483" s="17"/>
      <c r="F1483" s="224" t="s">
        <v>1907</v>
      </c>
      <c r="G1483" s="17"/>
      <c r="H1483" s="17"/>
      <c r="I1483" s="17"/>
      <c r="J1483" s="17"/>
      <c r="K1483" s="17"/>
      <c r="L1483" s="18"/>
      <c r="M1483" s="225"/>
      <c r="N1483" s="226"/>
      <c r="O1483" s="55"/>
      <c r="P1483" s="55"/>
      <c r="Q1483" s="55"/>
      <c r="R1483" s="55"/>
      <c r="S1483" s="55"/>
      <c r="T1483" s="56"/>
      <c r="U1483" s="17"/>
      <c r="V1483" s="17"/>
      <c r="W1483" s="17"/>
      <c r="X1483" s="17"/>
      <c r="Y1483" s="17"/>
      <c r="Z1483" s="17"/>
      <c r="AA1483" s="17"/>
      <c r="AB1483" s="17"/>
      <c r="AC1483" s="17"/>
      <c r="AD1483" s="17"/>
      <c r="AE1483" s="17"/>
      <c r="AT1483" s="3" t="s">
        <v>1806</v>
      </c>
      <c r="AU1483" s="3" t="s">
        <v>82</v>
      </c>
    </row>
    <row r="1484" s="149" customFormat="true" ht="22.8" hidden="false" customHeight="true" outlineLevel="0" collapsed="false">
      <c r="B1484" s="150"/>
      <c r="D1484" s="151" t="s">
        <v>71</v>
      </c>
      <c r="E1484" s="160" t="s">
        <v>1908</v>
      </c>
      <c r="F1484" s="160" t="s">
        <v>1909</v>
      </c>
      <c r="J1484" s="161" t="n">
        <f aca="false">BK1484</f>
        <v>0</v>
      </c>
      <c r="L1484" s="150"/>
      <c r="M1484" s="154"/>
      <c r="N1484" s="155"/>
      <c r="O1484" s="155"/>
      <c r="P1484" s="156" t="n">
        <f aca="false">SUM(P1485:P1595)</f>
        <v>0</v>
      </c>
      <c r="Q1484" s="155"/>
      <c r="R1484" s="156" t="n">
        <f aca="false">SUM(R1485:R1595)</f>
        <v>0</v>
      </c>
      <c r="S1484" s="155"/>
      <c r="T1484" s="157" t="n">
        <f aca="false">SUM(T1485:T1595)</f>
        <v>0</v>
      </c>
      <c r="AR1484" s="151" t="s">
        <v>82</v>
      </c>
      <c r="AT1484" s="158" t="s">
        <v>71</v>
      </c>
      <c r="AU1484" s="158" t="s">
        <v>80</v>
      </c>
      <c r="AY1484" s="151" t="s">
        <v>124</v>
      </c>
      <c r="BK1484" s="159" t="n">
        <f aca="false">SUM(BK1485:BK1595)</f>
        <v>0</v>
      </c>
    </row>
    <row r="1485" s="22" customFormat="true" ht="16.5" hidden="false" customHeight="true" outlineLevel="0" collapsed="false">
      <c r="A1485" s="17"/>
      <c r="B1485" s="162"/>
      <c r="C1485" s="163" t="s">
        <v>1910</v>
      </c>
      <c r="D1485" s="163" t="s">
        <v>127</v>
      </c>
      <c r="E1485" s="164" t="s">
        <v>1911</v>
      </c>
      <c r="F1485" s="165" t="s">
        <v>1912</v>
      </c>
      <c r="G1485" s="166" t="s">
        <v>1582</v>
      </c>
      <c r="H1485" s="167" t="n">
        <v>1</v>
      </c>
      <c r="I1485" s="168"/>
      <c r="J1485" s="168" t="n">
        <f aca="false">ROUND(I1485*H1485,2)</f>
        <v>0</v>
      </c>
      <c r="K1485" s="169"/>
      <c r="L1485" s="18"/>
      <c r="M1485" s="170"/>
      <c r="N1485" s="171" t="s">
        <v>37</v>
      </c>
      <c r="O1485" s="172" t="n">
        <v>0</v>
      </c>
      <c r="P1485" s="172" t="n">
        <f aca="false">O1485*H1485</f>
        <v>0</v>
      </c>
      <c r="Q1485" s="172" t="n">
        <v>0</v>
      </c>
      <c r="R1485" s="172" t="n">
        <f aca="false">Q1485*H1485</f>
        <v>0</v>
      </c>
      <c r="S1485" s="172" t="n">
        <v>0</v>
      </c>
      <c r="T1485" s="173" t="n">
        <f aca="false">S1485*H1485</f>
        <v>0</v>
      </c>
      <c r="U1485" s="17"/>
      <c r="V1485" s="17"/>
      <c r="W1485" s="17"/>
      <c r="X1485" s="17"/>
      <c r="Y1485" s="17"/>
      <c r="Z1485" s="17"/>
      <c r="AA1485" s="17"/>
      <c r="AB1485" s="17"/>
      <c r="AC1485" s="17"/>
      <c r="AD1485" s="17"/>
      <c r="AE1485" s="17"/>
      <c r="AR1485" s="174" t="s">
        <v>321</v>
      </c>
      <c r="AT1485" s="174" t="s">
        <v>127</v>
      </c>
      <c r="AU1485" s="174" t="s">
        <v>82</v>
      </c>
      <c r="AY1485" s="3" t="s">
        <v>124</v>
      </c>
      <c r="BE1485" s="175" t="n">
        <f aca="false">IF(N1485="základní",J1485,0)</f>
        <v>0</v>
      </c>
      <c r="BF1485" s="175" t="n">
        <f aca="false">IF(N1485="snížená",J1485,0)</f>
        <v>0</v>
      </c>
      <c r="BG1485" s="175" t="n">
        <f aca="false">IF(N1485="zákl. přenesená",J1485,0)</f>
        <v>0</v>
      </c>
      <c r="BH1485" s="175" t="n">
        <f aca="false">IF(N1485="sníž. přenesená",J1485,0)</f>
        <v>0</v>
      </c>
      <c r="BI1485" s="175" t="n">
        <f aca="false">IF(N1485="nulová",J1485,0)</f>
        <v>0</v>
      </c>
      <c r="BJ1485" s="3" t="s">
        <v>80</v>
      </c>
      <c r="BK1485" s="175" t="n">
        <f aca="false">ROUND(I1485*H1485,2)</f>
        <v>0</v>
      </c>
      <c r="BL1485" s="3" t="s">
        <v>321</v>
      </c>
      <c r="BM1485" s="174" t="s">
        <v>1913</v>
      </c>
    </row>
    <row r="1486" s="22" customFormat="true" ht="56.55" hidden="false" customHeight="false" outlineLevel="0" collapsed="false">
      <c r="A1486" s="17"/>
      <c r="B1486" s="18"/>
      <c r="C1486" s="17"/>
      <c r="D1486" s="178" t="s">
        <v>1806</v>
      </c>
      <c r="E1486" s="17"/>
      <c r="F1486" s="224" t="s">
        <v>1914</v>
      </c>
      <c r="G1486" s="17"/>
      <c r="H1486" s="17"/>
      <c r="I1486" s="17"/>
      <c r="J1486" s="17"/>
      <c r="K1486" s="17"/>
      <c r="L1486" s="18"/>
      <c r="M1486" s="225"/>
      <c r="N1486" s="226"/>
      <c r="O1486" s="55"/>
      <c r="P1486" s="55"/>
      <c r="Q1486" s="55"/>
      <c r="R1486" s="55"/>
      <c r="S1486" s="55"/>
      <c r="T1486" s="56"/>
      <c r="U1486" s="17"/>
      <c r="V1486" s="17"/>
      <c r="W1486" s="17"/>
      <c r="X1486" s="17"/>
      <c r="Y1486" s="17"/>
      <c r="Z1486" s="17"/>
      <c r="AA1486" s="17"/>
      <c r="AB1486" s="17"/>
      <c r="AC1486" s="17"/>
      <c r="AD1486" s="17"/>
      <c r="AE1486" s="17"/>
      <c r="AT1486" s="3" t="s">
        <v>1806</v>
      </c>
      <c r="AU1486" s="3" t="s">
        <v>82</v>
      </c>
    </row>
    <row r="1487" s="22" customFormat="true" ht="16.5" hidden="false" customHeight="true" outlineLevel="0" collapsed="false">
      <c r="A1487" s="17"/>
      <c r="B1487" s="162"/>
      <c r="C1487" s="163" t="s">
        <v>1915</v>
      </c>
      <c r="D1487" s="163" t="s">
        <v>127</v>
      </c>
      <c r="E1487" s="164" t="s">
        <v>1916</v>
      </c>
      <c r="F1487" s="165" t="s">
        <v>1917</v>
      </c>
      <c r="G1487" s="166" t="s">
        <v>1569</v>
      </c>
      <c r="H1487" s="167" t="n">
        <v>6.45</v>
      </c>
      <c r="I1487" s="168"/>
      <c r="J1487" s="168" t="n">
        <f aca="false">ROUND(I1487*H1487,2)</f>
        <v>0</v>
      </c>
      <c r="K1487" s="169"/>
      <c r="L1487" s="18"/>
      <c r="M1487" s="170"/>
      <c r="N1487" s="171" t="s">
        <v>37</v>
      </c>
      <c r="O1487" s="172" t="n">
        <v>0</v>
      </c>
      <c r="P1487" s="172" t="n">
        <f aca="false">O1487*H1487</f>
        <v>0</v>
      </c>
      <c r="Q1487" s="172" t="n">
        <v>0</v>
      </c>
      <c r="R1487" s="172" t="n">
        <f aca="false">Q1487*H1487</f>
        <v>0</v>
      </c>
      <c r="S1487" s="172" t="n">
        <v>0</v>
      </c>
      <c r="T1487" s="173" t="n">
        <f aca="false">S1487*H1487</f>
        <v>0</v>
      </c>
      <c r="U1487" s="17"/>
      <c r="V1487" s="17"/>
      <c r="W1487" s="17"/>
      <c r="X1487" s="17"/>
      <c r="Y1487" s="17"/>
      <c r="Z1487" s="17"/>
      <c r="AA1487" s="17"/>
      <c r="AB1487" s="17"/>
      <c r="AC1487" s="17"/>
      <c r="AD1487" s="17"/>
      <c r="AE1487" s="17"/>
      <c r="AR1487" s="174" t="s">
        <v>321</v>
      </c>
      <c r="AT1487" s="174" t="s">
        <v>127</v>
      </c>
      <c r="AU1487" s="174" t="s">
        <v>82</v>
      </c>
      <c r="AY1487" s="3" t="s">
        <v>124</v>
      </c>
      <c r="BE1487" s="175" t="n">
        <f aca="false">IF(N1487="základní",J1487,0)</f>
        <v>0</v>
      </c>
      <c r="BF1487" s="175" t="n">
        <f aca="false">IF(N1487="snížená",J1487,0)</f>
        <v>0</v>
      </c>
      <c r="BG1487" s="175" t="n">
        <f aca="false">IF(N1487="zákl. přenesená",J1487,0)</f>
        <v>0</v>
      </c>
      <c r="BH1487" s="175" t="n">
        <f aca="false">IF(N1487="sníž. přenesená",J1487,0)</f>
        <v>0</v>
      </c>
      <c r="BI1487" s="175" t="n">
        <f aca="false">IF(N1487="nulová",J1487,0)</f>
        <v>0</v>
      </c>
      <c r="BJ1487" s="3" t="s">
        <v>80</v>
      </c>
      <c r="BK1487" s="175" t="n">
        <f aca="false">ROUND(I1487*H1487,2)</f>
        <v>0</v>
      </c>
      <c r="BL1487" s="3" t="s">
        <v>321</v>
      </c>
      <c r="BM1487" s="174" t="s">
        <v>1918</v>
      </c>
    </row>
    <row r="1488" s="22" customFormat="true" ht="56.55" hidden="false" customHeight="false" outlineLevel="0" collapsed="false">
      <c r="A1488" s="17"/>
      <c r="B1488" s="18"/>
      <c r="C1488" s="17"/>
      <c r="D1488" s="178" t="s">
        <v>1806</v>
      </c>
      <c r="E1488" s="17"/>
      <c r="F1488" s="224" t="s">
        <v>1919</v>
      </c>
      <c r="G1488" s="17"/>
      <c r="H1488" s="17"/>
      <c r="I1488" s="17"/>
      <c r="J1488" s="17"/>
      <c r="K1488" s="17"/>
      <c r="L1488" s="18"/>
      <c r="M1488" s="225"/>
      <c r="N1488" s="226"/>
      <c r="O1488" s="55"/>
      <c r="P1488" s="55"/>
      <c r="Q1488" s="55"/>
      <c r="R1488" s="55"/>
      <c r="S1488" s="55"/>
      <c r="T1488" s="56"/>
      <c r="U1488" s="17"/>
      <c r="V1488" s="17"/>
      <c r="W1488" s="17"/>
      <c r="X1488" s="17"/>
      <c r="Y1488" s="17"/>
      <c r="Z1488" s="17"/>
      <c r="AA1488" s="17"/>
      <c r="AB1488" s="17"/>
      <c r="AC1488" s="17"/>
      <c r="AD1488" s="17"/>
      <c r="AE1488" s="17"/>
      <c r="AT1488" s="3" t="s">
        <v>1806</v>
      </c>
      <c r="AU1488" s="3" t="s">
        <v>82</v>
      </c>
    </row>
    <row r="1489" s="22" customFormat="true" ht="16.5" hidden="false" customHeight="true" outlineLevel="0" collapsed="false">
      <c r="A1489" s="17"/>
      <c r="B1489" s="162"/>
      <c r="C1489" s="163" t="s">
        <v>1920</v>
      </c>
      <c r="D1489" s="163" t="s">
        <v>127</v>
      </c>
      <c r="E1489" s="164" t="s">
        <v>1921</v>
      </c>
      <c r="F1489" s="165" t="s">
        <v>1922</v>
      </c>
      <c r="G1489" s="166" t="s">
        <v>1582</v>
      </c>
      <c r="H1489" s="167" t="n">
        <v>1</v>
      </c>
      <c r="I1489" s="168"/>
      <c r="J1489" s="168" t="n">
        <f aca="false">ROUND(I1489*H1489,2)</f>
        <v>0</v>
      </c>
      <c r="K1489" s="169"/>
      <c r="L1489" s="18"/>
      <c r="M1489" s="170"/>
      <c r="N1489" s="171" t="s">
        <v>37</v>
      </c>
      <c r="O1489" s="172" t="n">
        <v>0</v>
      </c>
      <c r="P1489" s="172" t="n">
        <f aca="false">O1489*H1489</f>
        <v>0</v>
      </c>
      <c r="Q1489" s="172" t="n">
        <v>0</v>
      </c>
      <c r="R1489" s="172" t="n">
        <f aca="false">Q1489*H1489</f>
        <v>0</v>
      </c>
      <c r="S1489" s="172" t="n">
        <v>0</v>
      </c>
      <c r="T1489" s="173" t="n">
        <f aca="false">S1489*H1489</f>
        <v>0</v>
      </c>
      <c r="U1489" s="17"/>
      <c r="V1489" s="17"/>
      <c r="W1489" s="17"/>
      <c r="X1489" s="17"/>
      <c r="Y1489" s="17"/>
      <c r="Z1489" s="17"/>
      <c r="AA1489" s="17"/>
      <c r="AB1489" s="17"/>
      <c r="AC1489" s="17"/>
      <c r="AD1489" s="17"/>
      <c r="AE1489" s="17"/>
      <c r="AR1489" s="174" t="s">
        <v>321</v>
      </c>
      <c r="AT1489" s="174" t="s">
        <v>127</v>
      </c>
      <c r="AU1489" s="174" t="s">
        <v>82</v>
      </c>
      <c r="AY1489" s="3" t="s">
        <v>124</v>
      </c>
      <c r="BE1489" s="175" t="n">
        <f aca="false">IF(N1489="základní",J1489,0)</f>
        <v>0</v>
      </c>
      <c r="BF1489" s="175" t="n">
        <f aca="false">IF(N1489="snížená",J1489,0)</f>
        <v>0</v>
      </c>
      <c r="BG1489" s="175" t="n">
        <f aca="false">IF(N1489="zákl. přenesená",J1489,0)</f>
        <v>0</v>
      </c>
      <c r="BH1489" s="175" t="n">
        <f aca="false">IF(N1489="sníž. přenesená",J1489,0)</f>
        <v>0</v>
      </c>
      <c r="BI1489" s="175" t="n">
        <f aca="false">IF(N1489="nulová",J1489,0)</f>
        <v>0</v>
      </c>
      <c r="BJ1489" s="3" t="s">
        <v>80</v>
      </c>
      <c r="BK1489" s="175" t="n">
        <f aca="false">ROUND(I1489*H1489,2)</f>
        <v>0</v>
      </c>
      <c r="BL1489" s="3" t="s">
        <v>321</v>
      </c>
      <c r="BM1489" s="174" t="s">
        <v>1923</v>
      </c>
    </row>
    <row r="1490" s="22" customFormat="true" ht="48.65" hidden="false" customHeight="false" outlineLevel="0" collapsed="false">
      <c r="A1490" s="17"/>
      <c r="B1490" s="18"/>
      <c r="C1490" s="17"/>
      <c r="D1490" s="178" t="s">
        <v>1806</v>
      </c>
      <c r="E1490" s="17"/>
      <c r="F1490" s="224" t="s">
        <v>1924</v>
      </c>
      <c r="G1490" s="17"/>
      <c r="H1490" s="17"/>
      <c r="I1490" s="17"/>
      <c r="J1490" s="17"/>
      <c r="K1490" s="17"/>
      <c r="L1490" s="18"/>
      <c r="M1490" s="225"/>
      <c r="N1490" s="226"/>
      <c r="O1490" s="55"/>
      <c r="P1490" s="55"/>
      <c r="Q1490" s="55"/>
      <c r="R1490" s="55"/>
      <c r="S1490" s="55"/>
      <c r="T1490" s="56"/>
      <c r="U1490" s="17"/>
      <c r="V1490" s="17"/>
      <c r="W1490" s="17"/>
      <c r="X1490" s="17"/>
      <c r="Y1490" s="17"/>
      <c r="Z1490" s="17"/>
      <c r="AA1490" s="17"/>
      <c r="AB1490" s="17"/>
      <c r="AC1490" s="17"/>
      <c r="AD1490" s="17"/>
      <c r="AE1490" s="17"/>
      <c r="AT1490" s="3" t="s">
        <v>1806</v>
      </c>
      <c r="AU1490" s="3" t="s">
        <v>82</v>
      </c>
    </row>
    <row r="1491" s="22" customFormat="true" ht="16.5" hidden="false" customHeight="true" outlineLevel="0" collapsed="false">
      <c r="A1491" s="17"/>
      <c r="B1491" s="162"/>
      <c r="C1491" s="163" t="s">
        <v>1925</v>
      </c>
      <c r="D1491" s="163" t="s">
        <v>127</v>
      </c>
      <c r="E1491" s="164" t="s">
        <v>1926</v>
      </c>
      <c r="F1491" s="165" t="s">
        <v>1927</v>
      </c>
      <c r="G1491" s="166" t="s">
        <v>1582</v>
      </c>
      <c r="H1491" s="167" t="n">
        <v>1</v>
      </c>
      <c r="I1491" s="168"/>
      <c r="J1491" s="168" t="n">
        <f aca="false">ROUND(I1491*H1491,2)</f>
        <v>0</v>
      </c>
      <c r="K1491" s="169"/>
      <c r="L1491" s="18"/>
      <c r="M1491" s="170"/>
      <c r="N1491" s="171" t="s">
        <v>37</v>
      </c>
      <c r="O1491" s="172" t="n">
        <v>0</v>
      </c>
      <c r="P1491" s="172" t="n">
        <f aca="false">O1491*H1491</f>
        <v>0</v>
      </c>
      <c r="Q1491" s="172" t="n">
        <v>0</v>
      </c>
      <c r="R1491" s="172" t="n">
        <f aca="false">Q1491*H1491</f>
        <v>0</v>
      </c>
      <c r="S1491" s="172" t="n">
        <v>0</v>
      </c>
      <c r="T1491" s="173" t="n">
        <f aca="false">S1491*H1491</f>
        <v>0</v>
      </c>
      <c r="U1491" s="17"/>
      <c r="V1491" s="17"/>
      <c r="W1491" s="17"/>
      <c r="X1491" s="17"/>
      <c r="Y1491" s="17"/>
      <c r="Z1491" s="17"/>
      <c r="AA1491" s="17"/>
      <c r="AB1491" s="17"/>
      <c r="AC1491" s="17"/>
      <c r="AD1491" s="17"/>
      <c r="AE1491" s="17"/>
      <c r="AR1491" s="174" t="s">
        <v>321</v>
      </c>
      <c r="AT1491" s="174" t="s">
        <v>127</v>
      </c>
      <c r="AU1491" s="174" t="s">
        <v>82</v>
      </c>
      <c r="AY1491" s="3" t="s">
        <v>124</v>
      </c>
      <c r="BE1491" s="175" t="n">
        <f aca="false">IF(N1491="základní",J1491,0)</f>
        <v>0</v>
      </c>
      <c r="BF1491" s="175" t="n">
        <f aca="false">IF(N1491="snížená",J1491,0)</f>
        <v>0</v>
      </c>
      <c r="BG1491" s="175" t="n">
        <f aca="false">IF(N1491="zákl. přenesená",J1491,0)</f>
        <v>0</v>
      </c>
      <c r="BH1491" s="175" t="n">
        <f aca="false">IF(N1491="sníž. přenesená",J1491,0)</f>
        <v>0</v>
      </c>
      <c r="BI1491" s="175" t="n">
        <f aca="false">IF(N1491="nulová",J1491,0)</f>
        <v>0</v>
      </c>
      <c r="BJ1491" s="3" t="s">
        <v>80</v>
      </c>
      <c r="BK1491" s="175" t="n">
        <f aca="false">ROUND(I1491*H1491,2)</f>
        <v>0</v>
      </c>
      <c r="BL1491" s="3" t="s">
        <v>321</v>
      </c>
      <c r="BM1491" s="174" t="s">
        <v>1928</v>
      </c>
    </row>
    <row r="1492" s="22" customFormat="true" ht="72.35" hidden="false" customHeight="false" outlineLevel="0" collapsed="false">
      <c r="A1492" s="17"/>
      <c r="B1492" s="18"/>
      <c r="C1492" s="17"/>
      <c r="D1492" s="178" t="s">
        <v>1806</v>
      </c>
      <c r="E1492" s="17"/>
      <c r="F1492" s="224" t="s">
        <v>1929</v>
      </c>
      <c r="G1492" s="17"/>
      <c r="H1492" s="17"/>
      <c r="I1492" s="17"/>
      <c r="J1492" s="17"/>
      <c r="K1492" s="17"/>
      <c r="L1492" s="18"/>
      <c r="M1492" s="225"/>
      <c r="N1492" s="226"/>
      <c r="O1492" s="55"/>
      <c r="P1492" s="55"/>
      <c r="Q1492" s="55"/>
      <c r="R1492" s="55"/>
      <c r="S1492" s="55"/>
      <c r="T1492" s="56"/>
      <c r="U1492" s="17"/>
      <c r="V1492" s="17"/>
      <c r="W1492" s="17"/>
      <c r="X1492" s="17"/>
      <c r="Y1492" s="17"/>
      <c r="Z1492" s="17"/>
      <c r="AA1492" s="17"/>
      <c r="AB1492" s="17"/>
      <c r="AC1492" s="17"/>
      <c r="AD1492" s="17"/>
      <c r="AE1492" s="17"/>
      <c r="AT1492" s="3" t="s">
        <v>1806</v>
      </c>
      <c r="AU1492" s="3" t="s">
        <v>82</v>
      </c>
    </row>
    <row r="1493" s="22" customFormat="true" ht="16.5" hidden="false" customHeight="true" outlineLevel="0" collapsed="false">
      <c r="A1493" s="17"/>
      <c r="B1493" s="162"/>
      <c r="C1493" s="163" t="s">
        <v>1930</v>
      </c>
      <c r="D1493" s="163" t="s">
        <v>127</v>
      </c>
      <c r="E1493" s="164" t="s">
        <v>1931</v>
      </c>
      <c r="F1493" s="165" t="s">
        <v>1932</v>
      </c>
      <c r="G1493" s="166" t="s">
        <v>1933</v>
      </c>
      <c r="H1493" s="167" t="n">
        <v>2</v>
      </c>
      <c r="I1493" s="168"/>
      <c r="J1493" s="168" t="n">
        <f aca="false">ROUND(I1493*H1493,2)</f>
        <v>0</v>
      </c>
      <c r="K1493" s="169"/>
      <c r="L1493" s="18"/>
      <c r="M1493" s="170"/>
      <c r="N1493" s="171" t="s">
        <v>37</v>
      </c>
      <c r="O1493" s="172" t="n">
        <v>0</v>
      </c>
      <c r="P1493" s="172" t="n">
        <f aca="false">O1493*H1493</f>
        <v>0</v>
      </c>
      <c r="Q1493" s="172" t="n">
        <v>0</v>
      </c>
      <c r="R1493" s="172" t="n">
        <f aca="false">Q1493*H1493</f>
        <v>0</v>
      </c>
      <c r="S1493" s="172" t="n">
        <v>0</v>
      </c>
      <c r="T1493" s="173" t="n">
        <f aca="false">S1493*H1493</f>
        <v>0</v>
      </c>
      <c r="U1493" s="17"/>
      <c r="V1493" s="17"/>
      <c r="W1493" s="17"/>
      <c r="X1493" s="17"/>
      <c r="Y1493" s="17"/>
      <c r="Z1493" s="17"/>
      <c r="AA1493" s="17"/>
      <c r="AB1493" s="17"/>
      <c r="AC1493" s="17"/>
      <c r="AD1493" s="17"/>
      <c r="AE1493" s="17"/>
      <c r="AR1493" s="174" t="s">
        <v>321</v>
      </c>
      <c r="AT1493" s="174" t="s">
        <v>127</v>
      </c>
      <c r="AU1493" s="174" t="s">
        <v>82</v>
      </c>
      <c r="AY1493" s="3" t="s">
        <v>124</v>
      </c>
      <c r="BE1493" s="175" t="n">
        <f aca="false">IF(N1493="základní",J1493,0)</f>
        <v>0</v>
      </c>
      <c r="BF1493" s="175" t="n">
        <f aca="false">IF(N1493="snížená",J1493,0)</f>
        <v>0</v>
      </c>
      <c r="BG1493" s="175" t="n">
        <f aca="false">IF(N1493="zákl. přenesená",J1493,0)</f>
        <v>0</v>
      </c>
      <c r="BH1493" s="175" t="n">
        <f aca="false">IF(N1493="sníž. přenesená",J1493,0)</f>
        <v>0</v>
      </c>
      <c r="BI1493" s="175" t="n">
        <f aca="false">IF(N1493="nulová",J1493,0)</f>
        <v>0</v>
      </c>
      <c r="BJ1493" s="3" t="s">
        <v>80</v>
      </c>
      <c r="BK1493" s="175" t="n">
        <f aca="false">ROUND(I1493*H1493,2)</f>
        <v>0</v>
      </c>
      <c r="BL1493" s="3" t="s">
        <v>321</v>
      </c>
      <c r="BM1493" s="174" t="s">
        <v>1934</v>
      </c>
    </row>
    <row r="1494" s="22" customFormat="true" ht="56.55" hidden="false" customHeight="false" outlineLevel="0" collapsed="false">
      <c r="A1494" s="17"/>
      <c r="B1494" s="18"/>
      <c r="C1494" s="17"/>
      <c r="D1494" s="178" t="s">
        <v>1806</v>
      </c>
      <c r="E1494" s="17"/>
      <c r="F1494" s="224" t="s">
        <v>1935</v>
      </c>
      <c r="G1494" s="17"/>
      <c r="H1494" s="17"/>
      <c r="I1494" s="17"/>
      <c r="J1494" s="17"/>
      <c r="K1494" s="17"/>
      <c r="L1494" s="18"/>
      <c r="M1494" s="225"/>
      <c r="N1494" s="226"/>
      <c r="O1494" s="55"/>
      <c r="P1494" s="55"/>
      <c r="Q1494" s="55"/>
      <c r="R1494" s="55"/>
      <c r="S1494" s="55"/>
      <c r="T1494" s="56"/>
      <c r="U1494" s="17"/>
      <c r="V1494" s="17"/>
      <c r="W1494" s="17"/>
      <c r="X1494" s="17"/>
      <c r="Y1494" s="17"/>
      <c r="Z1494" s="17"/>
      <c r="AA1494" s="17"/>
      <c r="AB1494" s="17"/>
      <c r="AC1494" s="17"/>
      <c r="AD1494" s="17"/>
      <c r="AE1494" s="17"/>
      <c r="AT1494" s="3" t="s">
        <v>1806</v>
      </c>
      <c r="AU1494" s="3" t="s">
        <v>82</v>
      </c>
    </row>
    <row r="1495" s="22" customFormat="true" ht="16.5" hidden="false" customHeight="true" outlineLevel="0" collapsed="false">
      <c r="A1495" s="17"/>
      <c r="B1495" s="162"/>
      <c r="C1495" s="163" t="s">
        <v>1936</v>
      </c>
      <c r="D1495" s="163" t="s">
        <v>127</v>
      </c>
      <c r="E1495" s="164" t="s">
        <v>1937</v>
      </c>
      <c r="F1495" s="165" t="s">
        <v>1938</v>
      </c>
      <c r="G1495" s="166" t="s">
        <v>1933</v>
      </c>
      <c r="H1495" s="167" t="n">
        <v>1</v>
      </c>
      <c r="I1495" s="168"/>
      <c r="J1495" s="168" t="n">
        <f aca="false">ROUND(I1495*H1495,2)</f>
        <v>0</v>
      </c>
      <c r="K1495" s="169"/>
      <c r="L1495" s="18"/>
      <c r="M1495" s="170"/>
      <c r="N1495" s="171" t="s">
        <v>37</v>
      </c>
      <c r="O1495" s="172" t="n">
        <v>0</v>
      </c>
      <c r="P1495" s="172" t="n">
        <f aca="false">O1495*H1495</f>
        <v>0</v>
      </c>
      <c r="Q1495" s="172" t="n">
        <v>0</v>
      </c>
      <c r="R1495" s="172" t="n">
        <f aca="false">Q1495*H1495</f>
        <v>0</v>
      </c>
      <c r="S1495" s="172" t="n">
        <v>0</v>
      </c>
      <c r="T1495" s="173" t="n">
        <f aca="false">S1495*H1495</f>
        <v>0</v>
      </c>
      <c r="U1495" s="17"/>
      <c r="V1495" s="17"/>
      <c r="W1495" s="17"/>
      <c r="X1495" s="17"/>
      <c r="Y1495" s="17"/>
      <c r="Z1495" s="17"/>
      <c r="AA1495" s="17"/>
      <c r="AB1495" s="17"/>
      <c r="AC1495" s="17"/>
      <c r="AD1495" s="17"/>
      <c r="AE1495" s="17"/>
      <c r="AR1495" s="174" t="s">
        <v>321</v>
      </c>
      <c r="AT1495" s="174" t="s">
        <v>127</v>
      </c>
      <c r="AU1495" s="174" t="s">
        <v>82</v>
      </c>
      <c r="AY1495" s="3" t="s">
        <v>124</v>
      </c>
      <c r="BE1495" s="175" t="n">
        <f aca="false">IF(N1495="základní",J1495,0)</f>
        <v>0</v>
      </c>
      <c r="BF1495" s="175" t="n">
        <f aca="false">IF(N1495="snížená",J1495,0)</f>
        <v>0</v>
      </c>
      <c r="BG1495" s="175" t="n">
        <f aca="false">IF(N1495="zákl. přenesená",J1495,0)</f>
        <v>0</v>
      </c>
      <c r="BH1495" s="175" t="n">
        <f aca="false">IF(N1495="sníž. přenesená",J1495,0)</f>
        <v>0</v>
      </c>
      <c r="BI1495" s="175" t="n">
        <f aca="false">IF(N1495="nulová",J1495,0)</f>
        <v>0</v>
      </c>
      <c r="BJ1495" s="3" t="s">
        <v>80</v>
      </c>
      <c r="BK1495" s="175" t="n">
        <f aca="false">ROUND(I1495*H1495,2)</f>
        <v>0</v>
      </c>
      <c r="BL1495" s="3" t="s">
        <v>321</v>
      </c>
      <c r="BM1495" s="174" t="s">
        <v>1939</v>
      </c>
    </row>
    <row r="1496" s="22" customFormat="true" ht="56.55" hidden="false" customHeight="false" outlineLevel="0" collapsed="false">
      <c r="A1496" s="17"/>
      <c r="B1496" s="18"/>
      <c r="C1496" s="17"/>
      <c r="D1496" s="178" t="s">
        <v>1806</v>
      </c>
      <c r="E1496" s="17"/>
      <c r="F1496" s="224" t="s">
        <v>1940</v>
      </c>
      <c r="G1496" s="17"/>
      <c r="H1496" s="17"/>
      <c r="I1496" s="17"/>
      <c r="J1496" s="17"/>
      <c r="K1496" s="17"/>
      <c r="L1496" s="18"/>
      <c r="M1496" s="225"/>
      <c r="N1496" s="226"/>
      <c r="O1496" s="55"/>
      <c r="P1496" s="55"/>
      <c r="Q1496" s="55"/>
      <c r="R1496" s="55"/>
      <c r="S1496" s="55"/>
      <c r="T1496" s="56"/>
      <c r="U1496" s="17"/>
      <c r="V1496" s="17"/>
      <c r="W1496" s="17"/>
      <c r="X1496" s="17"/>
      <c r="Y1496" s="17"/>
      <c r="Z1496" s="17"/>
      <c r="AA1496" s="17"/>
      <c r="AB1496" s="17"/>
      <c r="AC1496" s="17"/>
      <c r="AD1496" s="17"/>
      <c r="AE1496" s="17"/>
      <c r="AT1496" s="3" t="s">
        <v>1806</v>
      </c>
      <c r="AU1496" s="3" t="s">
        <v>82</v>
      </c>
    </row>
    <row r="1497" s="22" customFormat="true" ht="16.5" hidden="false" customHeight="true" outlineLevel="0" collapsed="false">
      <c r="A1497" s="17"/>
      <c r="B1497" s="162"/>
      <c r="C1497" s="163" t="s">
        <v>1941</v>
      </c>
      <c r="D1497" s="163" t="s">
        <v>127</v>
      </c>
      <c r="E1497" s="164" t="s">
        <v>1942</v>
      </c>
      <c r="F1497" s="165" t="s">
        <v>1938</v>
      </c>
      <c r="G1497" s="166" t="s">
        <v>1933</v>
      </c>
      <c r="H1497" s="167" t="n">
        <v>1</v>
      </c>
      <c r="I1497" s="168"/>
      <c r="J1497" s="168" t="n">
        <f aca="false">ROUND(I1497*H1497,2)</f>
        <v>0</v>
      </c>
      <c r="K1497" s="169"/>
      <c r="L1497" s="18"/>
      <c r="M1497" s="170"/>
      <c r="N1497" s="171" t="s">
        <v>37</v>
      </c>
      <c r="O1497" s="172" t="n">
        <v>0</v>
      </c>
      <c r="P1497" s="172" t="n">
        <f aca="false">O1497*H1497</f>
        <v>0</v>
      </c>
      <c r="Q1497" s="172" t="n">
        <v>0</v>
      </c>
      <c r="R1497" s="172" t="n">
        <f aca="false">Q1497*H1497</f>
        <v>0</v>
      </c>
      <c r="S1497" s="172" t="n">
        <v>0</v>
      </c>
      <c r="T1497" s="173" t="n">
        <f aca="false">S1497*H1497</f>
        <v>0</v>
      </c>
      <c r="U1497" s="17"/>
      <c r="V1497" s="17"/>
      <c r="W1497" s="17"/>
      <c r="X1497" s="17"/>
      <c r="Y1497" s="17"/>
      <c r="Z1497" s="17"/>
      <c r="AA1497" s="17"/>
      <c r="AB1497" s="17"/>
      <c r="AC1497" s="17"/>
      <c r="AD1497" s="17"/>
      <c r="AE1497" s="17"/>
      <c r="AR1497" s="174" t="s">
        <v>321</v>
      </c>
      <c r="AT1497" s="174" t="s">
        <v>127</v>
      </c>
      <c r="AU1497" s="174" t="s">
        <v>82</v>
      </c>
      <c r="AY1497" s="3" t="s">
        <v>124</v>
      </c>
      <c r="BE1497" s="175" t="n">
        <f aca="false">IF(N1497="základní",J1497,0)</f>
        <v>0</v>
      </c>
      <c r="BF1497" s="175" t="n">
        <f aca="false">IF(N1497="snížená",J1497,0)</f>
        <v>0</v>
      </c>
      <c r="BG1497" s="175" t="n">
        <f aca="false">IF(N1497="zákl. přenesená",J1497,0)</f>
        <v>0</v>
      </c>
      <c r="BH1497" s="175" t="n">
        <f aca="false">IF(N1497="sníž. přenesená",J1497,0)</f>
        <v>0</v>
      </c>
      <c r="BI1497" s="175" t="n">
        <f aca="false">IF(N1497="nulová",J1497,0)</f>
        <v>0</v>
      </c>
      <c r="BJ1497" s="3" t="s">
        <v>80</v>
      </c>
      <c r="BK1497" s="175" t="n">
        <f aca="false">ROUND(I1497*H1497,2)</f>
        <v>0</v>
      </c>
      <c r="BL1497" s="3" t="s">
        <v>321</v>
      </c>
      <c r="BM1497" s="174" t="s">
        <v>1943</v>
      </c>
    </row>
    <row r="1498" s="22" customFormat="true" ht="48.65" hidden="false" customHeight="false" outlineLevel="0" collapsed="false">
      <c r="A1498" s="17"/>
      <c r="B1498" s="18"/>
      <c r="C1498" s="17"/>
      <c r="D1498" s="178" t="s">
        <v>1806</v>
      </c>
      <c r="E1498" s="17"/>
      <c r="F1498" s="224" t="s">
        <v>1944</v>
      </c>
      <c r="G1498" s="17"/>
      <c r="H1498" s="17"/>
      <c r="I1498" s="17"/>
      <c r="J1498" s="17"/>
      <c r="K1498" s="17"/>
      <c r="L1498" s="18"/>
      <c r="M1498" s="225"/>
      <c r="N1498" s="226"/>
      <c r="O1498" s="55"/>
      <c r="P1498" s="55"/>
      <c r="Q1498" s="55"/>
      <c r="R1498" s="55"/>
      <c r="S1498" s="55"/>
      <c r="T1498" s="56"/>
      <c r="U1498" s="17"/>
      <c r="V1498" s="17"/>
      <c r="W1498" s="17"/>
      <c r="X1498" s="17"/>
      <c r="Y1498" s="17"/>
      <c r="Z1498" s="17"/>
      <c r="AA1498" s="17"/>
      <c r="AB1498" s="17"/>
      <c r="AC1498" s="17"/>
      <c r="AD1498" s="17"/>
      <c r="AE1498" s="17"/>
      <c r="AT1498" s="3" t="s">
        <v>1806</v>
      </c>
      <c r="AU1498" s="3" t="s">
        <v>82</v>
      </c>
    </row>
    <row r="1499" s="22" customFormat="true" ht="16.5" hidden="false" customHeight="true" outlineLevel="0" collapsed="false">
      <c r="A1499" s="17"/>
      <c r="B1499" s="162"/>
      <c r="C1499" s="163" t="s">
        <v>1945</v>
      </c>
      <c r="D1499" s="163" t="s">
        <v>127</v>
      </c>
      <c r="E1499" s="164" t="s">
        <v>1946</v>
      </c>
      <c r="F1499" s="165" t="s">
        <v>1947</v>
      </c>
      <c r="G1499" s="166" t="s">
        <v>1933</v>
      </c>
      <c r="H1499" s="167" t="n">
        <v>4</v>
      </c>
      <c r="I1499" s="168"/>
      <c r="J1499" s="168" t="n">
        <f aca="false">ROUND(I1499*H1499,2)</f>
        <v>0</v>
      </c>
      <c r="K1499" s="169"/>
      <c r="L1499" s="18"/>
      <c r="M1499" s="170"/>
      <c r="N1499" s="171" t="s">
        <v>37</v>
      </c>
      <c r="O1499" s="172" t="n">
        <v>0</v>
      </c>
      <c r="P1499" s="172" t="n">
        <f aca="false">O1499*H1499</f>
        <v>0</v>
      </c>
      <c r="Q1499" s="172" t="n">
        <v>0</v>
      </c>
      <c r="R1499" s="172" t="n">
        <f aca="false">Q1499*H1499</f>
        <v>0</v>
      </c>
      <c r="S1499" s="172" t="n">
        <v>0</v>
      </c>
      <c r="T1499" s="173" t="n">
        <f aca="false">S1499*H1499</f>
        <v>0</v>
      </c>
      <c r="U1499" s="17"/>
      <c r="V1499" s="17"/>
      <c r="W1499" s="17"/>
      <c r="X1499" s="17"/>
      <c r="Y1499" s="17"/>
      <c r="Z1499" s="17"/>
      <c r="AA1499" s="17"/>
      <c r="AB1499" s="17"/>
      <c r="AC1499" s="17"/>
      <c r="AD1499" s="17"/>
      <c r="AE1499" s="17"/>
      <c r="AR1499" s="174" t="s">
        <v>321</v>
      </c>
      <c r="AT1499" s="174" t="s">
        <v>127</v>
      </c>
      <c r="AU1499" s="174" t="s">
        <v>82</v>
      </c>
      <c r="AY1499" s="3" t="s">
        <v>124</v>
      </c>
      <c r="BE1499" s="175" t="n">
        <f aca="false">IF(N1499="základní",J1499,0)</f>
        <v>0</v>
      </c>
      <c r="BF1499" s="175" t="n">
        <f aca="false">IF(N1499="snížená",J1499,0)</f>
        <v>0</v>
      </c>
      <c r="BG1499" s="175" t="n">
        <f aca="false">IF(N1499="zákl. přenesená",J1499,0)</f>
        <v>0</v>
      </c>
      <c r="BH1499" s="175" t="n">
        <f aca="false">IF(N1499="sníž. přenesená",J1499,0)</f>
        <v>0</v>
      </c>
      <c r="BI1499" s="175" t="n">
        <f aca="false">IF(N1499="nulová",J1499,0)</f>
        <v>0</v>
      </c>
      <c r="BJ1499" s="3" t="s">
        <v>80</v>
      </c>
      <c r="BK1499" s="175" t="n">
        <f aca="false">ROUND(I1499*H1499,2)</f>
        <v>0</v>
      </c>
      <c r="BL1499" s="3" t="s">
        <v>321</v>
      </c>
      <c r="BM1499" s="174" t="s">
        <v>1948</v>
      </c>
    </row>
    <row r="1500" s="22" customFormat="true" ht="64.45" hidden="false" customHeight="false" outlineLevel="0" collapsed="false">
      <c r="A1500" s="17"/>
      <c r="B1500" s="18"/>
      <c r="C1500" s="17"/>
      <c r="D1500" s="178" t="s">
        <v>1806</v>
      </c>
      <c r="E1500" s="17"/>
      <c r="F1500" s="224" t="s">
        <v>1949</v>
      </c>
      <c r="G1500" s="17"/>
      <c r="H1500" s="17"/>
      <c r="I1500" s="17"/>
      <c r="J1500" s="17"/>
      <c r="K1500" s="17"/>
      <c r="L1500" s="18"/>
      <c r="M1500" s="225"/>
      <c r="N1500" s="226"/>
      <c r="O1500" s="55"/>
      <c r="P1500" s="55"/>
      <c r="Q1500" s="55"/>
      <c r="R1500" s="55"/>
      <c r="S1500" s="55"/>
      <c r="T1500" s="56"/>
      <c r="U1500" s="17"/>
      <c r="V1500" s="17"/>
      <c r="W1500" s="17"/>
      <c r="X1500" s="17"/>
      <c r="Y1500" s="17"/>
      <c r="Z1500" s="17"/>
      <c r="AA1500" s="17"/>
      <c r="AB1500" s="17"/>
      <c r="AC1500" s="17"/>
      <c r="AD1500" s="17"/>
      <c r="AE1500" s="17"/>
      <c r="AT1500" s="3" t="s">
        <v>1806</v>
      </c>
      <c r="AU1500" s="3" t="s">
        <v>82</v>
      </c>
    </row>
    <row r="1501" s="22" customFormat="true" ht="16.5" hidden="false" customHeight="true" outlineLevel="0" collapsed="false">
      <c r="A1501" s="17"/>
      <c r="B1501" s="162"/>
      <c r="C1501" s="163" t="s">
        <v>1950</v>
      </c>
      <c r="D1501" s="163" t="s">
        <v>127</v>
      </c>
      <c r="E1501" s="164" t="s">
        <v>1951</v>
      </c>
      <c r="F1501" s="165" t="s">
        <v>1952</v>
      </c>
      <c r="G1501" s="166" t="s">
        <v>1933</v>
      </c>
      <c r="H1501" s="167" t="n">
        <v>3</v>
      </c>
      <c r="I1501" s="168"/>
      <c r="J1501" s="168" t="n">
        <f aca="false">ROUND(I1501*H1501,2)</f>
        <v>0</v>
      </c>
      <c r="K1501" s="169"/>
      <c r="L1501" s="18"/>
      <c r="M1501" s="170"/>
      <c r="N1501" s="171" t="s">
        <v>37</v>
      </c>
      <c r="O1501" s="172" t="n">
        <v>0</v>
      </c>
      <c r="P1501" s="172" t="n">
        <f aca="false">O1501*H1501</f>
        <v>0</v>
      </c>
      <c r="Q1501" s="172" t="n">
        <v>0</v>
      </c>
      <c r="R1501" s="172" t="n">
        <f aca="false">Q1501*H1501</f>
        <v>0</v>
      </c>
      <c r="S1501" s="172" t="n">
        <v>0</v>
      </c>
      <c r="T1501" s="173" t="n">
        <f aca="false">S1501*H1501</f>
        <v>0</v>
      </c>
      <c r="U1501" s="17"/>
      <c r="V1501" s="17"/>
      <c r="W1501" s="17"/>
      <c r="X1501" s="17"/>
      <c r="Y1501" s="17"/>
      <c r="Z1501" s="17"/>
      <c r="AA1501" s="17"/>
      <c r="AB1501" s="17"/>
      <c r="AC1501" s="17"/>
      <c r="AD1501" s="17"/>
      <c r="AE1501" s="17"/>
      <c r="AR1501" s="174" t="s">
        <v>321</v>
      </c>
      <c r="AT1501" s="174" t="s">
        <v>127</v>
      </c>
      <c r="AU1501" s="174" t="s">
        <v>82</v>
      </c>
      <c r="AY1501" s="3" t="s">
        <v>124</v>
      </c>
      <c r="BE1501" s="175" t="n">
        <f aca="false">IF(N1501="základní",J1501,0)</f>
        <v>0</v>
      </c>
      <c r="BF1501" s="175" t="n">
        <f aca="false">IF(N1501="snížená",J1501,0)</f>
        <v>0</v>
      </c>
      <c r="BG1501" s="175" t="n">
        <f aca="false">IF(N1501="zákl. přenesená",J1501,0)</f>
        <v>0</v>
      </c>
      <c r="BH1501" s="175" t="n">
        <f aca="false">IF(N1501="sníž. přenesená",J1501,0)</f>
        <v>0</v>
      </c>
      <c r="BI1501" s="175" t="n">
        <f aca="false">IF(N1501="nulová",J1501,0)</f>
        <v>0</v>
      </c>
      <c r="BJ1501" s="3" t="s">
        <v>80</v>
      </c>
      <c r="BK1501" s="175" t="n">
        <f aca="false">ROUND(I1501*H1501,2)</f>
        <v>0</v>
      </c>
      <c r="BL1501" s="3" t="s">
        <v>321</v>
      </c>
      <c r="BM1501" s="174" t="s">
        <v>1953</v>
      </c>
    </row>
    <row r="1502" s="22" customFormat="true" ht="56.55" hidden="false" customHeight="false" outlineLevel="0" collapsed="false">
      <c r="A1502" s="17"/>
      <c r="B1502" s="18"/>
      <c r="C1502" s="17"/>
      <c r="D1502" s="178" t="s">
        <v>1806</v>
      </c>
      <c r="E1502" s="17"/>
      <c r="F1502" s="224" t="s">
        <v>1954</v>
      </c>
      <c r="G1502" s="17"/>
      <c r="H1502" s="17"/>
      <c r="I1502" s="17"/>
      <c r="J1502" s="17"/>
      <c r="K1502" s="17"/>
      <c r="L1502" s="18"/>
      <c r="M1502" s="225"/>
      <c r="N1502" s="226"/>
      <c r="O1502" s="55"/>
      <c r="P1502" s="55"/>
      <c r="Q1502" s="55"/>
      <c r="R1502" s="55"/>
      <c r="S1502" s="55"/>
      <c r="T1502" s="56"/>
      <c r="U1502" s="17"/>
      <c r="V1502" s="17"/>
      <c r="W1502" s="17"/>
      <c r="X1502" s="17"/>
      <c r="Y1502" s="17"/>
      <c r="Z1502" s="17"/>
      <c r="AA1502" s="17"/>
      <c r="AB1502" s="17"/>
      <c r="AC1502" s="17"/>
      <c r="AD1502" s="17"/>
      <c r="AE1502" s="17"/>
      <c r="AT1502" s="3" t="s">
        <v>1806</v>
      </c>
      <c r="AU1502" s="3" t="s">
        <v>82</v>
      </c>
    </row>
    <row r="1503" s="22" customFormat="true" ht="16.5" hidden="false" customHeight="true" outlineLevel="0" collapsed="false">
      <c r="A1503" s="17"/>
      <c r="B1503" s="162"/>
      <c r="C1503" s="163" t="s">
        <v>1955</v>
      </c>
      <c r="D1503" s="163" t="s">
        <v>127</v>
      </c>
      <c r="E1503" s="164" t="s">
        <v>1956</v>
      </c>
      <c r="F1503" s="165" t="s">
        <v>1957</v>
      </c>
      <c r="G1503" s="166" t="s">
        <v>1569</v>
      </c>
      <c r="H1503" s="167" t="n">
        <v>3.6</v>
      </c>
      <c r="I1503" s="168"/>
      <c r="J1503" s="168" t="n">
        <f aca="false">ROUND(I1503*H1503,2)</f>
        <v>0</v>
      </c>
      <c r="K1503" s="169"/>
      <c r="L1503" s="18"/>
      <c r="M1503" s="170"/>
      <c r="N1503" s="171" t="s">
        <v>37</v>
      </c>
      <c r="O1503" s="172" t="n">
        <v>0</v>
      </c>
      <c r="P1503" s="172" t="n">
        <f aca="false">O1503*H1503</f>
        <v>0</v>
      </c>
      <c r="Q1503" s="172" t="n">
        <v>0</v>
      </c>
      <c r="R1503" s="172" t="n">
        <f aca="false">Q1503*H1503</f>
        <v>0</v>
      </c>
      <c r="S1503" s="172" t="n">
        <v>0</v>
      </c>
      <c r="T1503" s="173" t="n">
        <f aca="false">S1503*H1503</f>
        <v>0</v>
      </c>
      <c r="U1503" s="17"/>
      <c r="V1503" s="17"/>
      <c r="W1503" s="17"/>
      <c r="X1503" s="17"/>
      <c r="Y1503" s="17"/>
      <c r="Z1503" s="17"/>
      <c r="AA1503" s="17"/>
      <c r="AB1503" s="17"/>
      <c r="AC1503" s="17"/>
      <c r="AD1503" s="17"/>
      <c r="AE1503" s="17"/>
      <c r="AR1503" s="174" t="s">
        <v>321</v>
      </c>
      <c r="AT1503" s="174" t="s">
        <v>127</v>
      </c>
      <c r="AU1503" s="174" t="s">
        <v>82</v>
      </c>
      <c r="AY1503" s="3" t="s">
        <v>124</v>
      </c>
      <c r="BE1503" s="175" t="n">
        <f aca="false">IF(N1503="základní",J1503,0)</f>
        <v>0</v>
      </c>
      <c r="BF1503" s="175" t="n">
        <f aca="false">IF(N1503="snížená",J1503,0)</f>
        <v>0</v>
      </c>
      <c r="BG1503" s="175" t="n">
        <f aca="false">IF(N1503="zákl. přenesená",J1503,0)</f>
        <v>0</v>
      </c>
      <c r="BH1503" s="175" t="n">
        <f aca="false">IF(N1503="sníž. přenesená",J1503,0)</f>
        <v>0</v>
      </c>
      <c r="BI1503" s="175" t="n">
        <f aca="false">IF(N1503="nulová",J1503,0)</f>
        <v>0</v>
      </c>
      <c r="BJ1503" s="3" t="s">
        <v>80</v>
      </c>
      <c r="BK1503" s="175" t="n">
        <f aca="false">ROUND(I1503*H1503,2)</f>
        <v>0</v>
      </c>
      <c r="BL1503" s="3" t="s">
        <v>321</v>
      </c>
      <c r="BM1503" s="174" t="s">
        <v>1958</v>
      </c>
    </row>
    <row r="1504" s="22" customFormat="true" ht="32.85" hidden="false" customHeight="false" outlineLevel="0" collapsed="false">
      <c r="A1504" s="17"/>
      <c r="B1504" s="18"/>
      <c r="C1504" s="17"/>
      <c r="D1504" s="178" t="s">
        <v>1806</v>
      </c>
      <c r="E1504" s="17"/>
      <c r="F1504" s="224" t="s">
        <v>1959</v>
      </c>
      <c r="G1504" s="17"/>
      <c r="H1504" s="17"/>
      <c r="I1504" s="17"/>
      <c r="J1504" s="17"/>
      <c r="K1504" s="17"/>
      <c r="L1504" s="18"/>
      <c r="M1504" s="225"/>
      <c r="N1504" s="226"/>
      <c r="O1504" s="55"/>
      <c r="P1504" s="55"/>
      <c r="Q1504" s="55"/>
      <c r="R1504" s="55"/>
      <c r="S1504" s="55"/>
      <c r="T1504" s="56"/>
      <c r="U1504" s="17"/>
      <c r="V1504" s="17"/>
      <c r="W1504" s="17"/>
      <c r="X1504" s="17"/>
      <c r="Y1504" s="17"/>
      <c r="Z1504" s="17"/>
      <c r="AA1504" s="17"/>
      <c r="AB1504" s="17"/>
      <c r="AC1504" s="17"/>
      <c r="AD1504" s="17"/>
      <c r="AE1504" s="17"/>
      <c r="AT1504" s="3" t="s">
        <v>1806</v>
      </c>
      <c r="AU1504" s="3" t="s">
        <v>82</v>
      </c>
    </row>
    <row r="1505" s="22" customFormat="true" ht="21.75" hidden="false" customHeight="true" outlineLevel="0" collapsed="false">
      <c r="A1505" s="17"/>
      <c r="B1505" s="162"/>
      <c r="C1505" s="163" t="s">
        <v>1960</v>
      </c>
      <c r="D1505" s="163" t="s">
        <v>127</v>
      </c>
      <c r="E1505" s="164" t="s">
        <v>1961</v>
      </c>
      <c r="F1505" s="165" t="s">
        <v>1962</v>
      </c>
      <c r="G1505" s="166" t="s">
        <v>1582</v>
      </c>
      <c r="H1505" s="167" t="n">
        <v>1</v>
      </c>
      <c r="I1505" s="168"/>
      <c r="J1505" s="168" t="n">
        <f aca="false">ROUND(I1505*H1505,2)</f>
        <v>0</v>
      </c>
      <c r="K1505" s="169"/>
      <c r="L1505" s="18"/>
      <c r="M1505" s="170"/>
      <c r="N1505" s="171" t="s">
        <v>37</v>
      </c>
      <c r="O1505" s="172" t="n">
        <v>0</v>
      </c>
      <c r="P1505" s="172" t="n">
        <f aca="false">O1505*H1505</f>
        <v>0</v>
      </c>
      <c r="Q1505" s="172" t="n">
        <v>0</v>
      </c>
      <c r="R1505" s="172" t="n">
        <f aca="false">Q1505*H1505</f>
        <v>0</v>
      </c>
      <c r="S1505" s="172" t="n">
        <v>0</v>
      </c>
      <c r="T1505" s="173" t="n">
        <f aca="false">S1505*H1505</f>
        <v>0</v>
      </c>
      <c r="U1505" s="17"/>
      <c r="V1505" s="17"/>
      <c r="W1505" s="17"/>
      <c r="X1505" s="17"/>
      <c r="Y1505" s="17"/>
      <c r="Z1505" s="17"/>
      <c r="AA1505" s="17"/>
      <c r="AB1505" s="17"/>
      <c r="AC1505" s="17"/>
      <c r="AD1505" s="17"/>
      <c r="AE1505" s="17"/>
      <c r="AR1505" s="174" t="s">
        <v>321</v>
      </c>
      <c r="AT1505" s="174" t="s">
        <v>127</v>
      </c>
      <c r="AU1505" s="174" t="s">
        <v>82</v>
      </c>
      <c r="AY1505" s="3" t="s">
        <v>124</v>
      </c>
      <c r="BE1505" s="175" t="n">
        <f aca="false">IF(N1505="základní",J1505,0)</f>
        <v>0</v>
      </c>
      <c r="BF1505" s="175" t="n">
        <f aca="false">IF(N1505="snížená",J1505,0)</f>
        <v>0</v>
      </c>
      <c r="BG1505" s="175" t="n">
        <f aca="false">IF(N1505="zákl. přenesená",J1505,0)</f>
        <v>0</v>
      </c>
      <c r="BH1505" s="175" t="n">
        <f aca="false">IF(N1505="sníž. přenesená",J1505,0)</f>
        <v>0</v>
      </c>
      <c r="BI1505" s="175" t="n">
        <f aca="false">IF(N1505="nulová",J1505,0)</f>
        <v>0</v>
      </c>
      <c r="BJ1505" s="3" t="s">
        <v>80</v>
      </c>
      <c r="BK1505" s="175" t="n">
        <f aca="false">ROUND(I1505*H1505,2)</f>
        <v>0</v>
      </c>
      <c r="BL1505" s="3" t="s">
        <v>321</v>
      </c>
      <c r="BM1505" s="174" t="s">
        <v>1963</v>
      </c>
    </row>
    <row r="1506" s="22" customFormat="true" ht="21.75" hidden="false" customHeight="true" outlineLevel="0" collapsed="false">
      <c r="A1506" s="17"/>
      <c r="B1506" s="162"/>
      <c r="C1506" s="163" t="s">
        <v>1964</v>
      </c>
      <c r="D1506" s="163" t="s">
        <v>127</v>
      </c>
      <c r="E1506" s="164" t="s">
        <v>1965</v>
      </c>
      <c r="F1506" s="165" t="s">
        <v>1966</v>
      </c>
      <c r="G1506" s="166" t="s">
        <v>1582</v>
      </c>
      <c r="H1506" s="167" t="n">
        <v>1</v>
      </c>
      <c r="I1506" s="168"/>
      <c r="J1506" s="168" t="n">
        <f aca="false">ROUND(I1506*H1506,2)</f>
        <v>0</v>
      </c>
      <c r="K1506" s="169"/>
      <c r="L1506" s="18"/>
      <c r="M1506" s="170"/>
      <c r="N1506" s="171" t="s">
        <v>37</v>
      </c>
      <c r="O1506" s="172" t="n">
        <v>0</v>
      </c>
      <c r="P1506" s="172" t="n">
        <f aca="false">O1506*H1506</f>
        <v>0</v>
      </c>
      <c r="Q1506" s="172" t="n">
        <v>0</v>
      </c>
      <c r="R1506" s="172" t="n">
        <f aca="false">Q1506*H1506</f>
        <v>0</v>
      </c>
      <c r="S1506" s="172" t="n">
        <v>0</v>
      </c>
      <c r="T1506" s="173" t="n">
        <f aca="false">S1506*H1506</f>
        <v>0</v>
      </c>
      <c r="U1506" s="17"/>
      <c r="V1506" s="17"/>
      <c r="W1506" s="17"/>
      <c r="X1506" s="17"/>
      <c r="Y1506" s="17"/>
      <c r="Z1506" s="17"/>
      <c r="AA1506" s="17"/>
      <c r="AB1506" s="17"/>
      <c r="AC1506" s="17"/>
      <c r="AD1506" s="17"/>
      <c r="AE1506" s="17"/>
      <c r="AR1506" s="174" t="s">
        <v>321</v>
      </c>
      <c r="AT1506" s="174" t="s">
        <v>127</v>
      </c>
      <c r="AU1506" s="174" t="s">
        <v>82</v>
      </c>
      <c r="AY1506" s="3" t="s">
        <v>124</v>
      </c>
      <c r="BE1506" s="175" t="n">
        <f aca="false">IF(N1506="základní",J1506,0)</f>
        <v>0</v>
      </c>
      <c r="BF1506" s="175" t="n">
        <f aca="false">IF(N1506="snížená",J1506,0)</f>
        <v>0</v>
      </c>
      <c r="BG1506" s="175" t="n">
        <f aca="false">IF(N1506="zákl. přenesená",J1506,0)</f>
        <v>0</v>
      </c>
      <c r="BH1506" s="175" t="n">
        <f aca="false">IF(N1506="sníž. přenesená",J1506,0)</f>
        <v>0</v>
      </c>
      <c r="BI1506" s="175" t="n">
        <f aca="false">IF(N1506="nulová",J1506,0)</f>
        <v>0</v>
      </c>
      <c r="BJ1506" s="3" t="s">
        <v>80</v>
      </c>
      <c r="BK1506" s="175" t="n">
        <f aca="false">ROUND(I1506*H1506,2)</f>
        <v>0</v>
      </c>
      <c r="BL1506" s="3" t="s">
        <v>321</v>
      </c>
      <c r="BM1506" s="174" t="s">
        <v>1967</v>
      </c>
    </row>
    <row r="1507" s="22" customFormat="true" ht="21.75" hidden="false" customHeight="true" outlineLevel="0" collapsed="false">
      <c r="A1507" s="17"/>
      <c r="B1507" s="162"/>
      <c r="C1507" s="163" t="s">
        <v>1968</v>
      </c>
      <c r="D1507" s="163" t="s">
        <v>127</v>
      </c>
      <c r="E1507" s="164" t="s">
        <v>1969</v>
      </c>
      <c r="F1507" s="165" t="s">
        <v>1970</v>
      </c>
      <c r="G1507" s="166" t="s">
        <v>1582</v>
      </c>
      <c r="H1507" s="167" t="n">
        <v>12</v>
      </c>
      <c r="I1507" s="168"/>
      <c r="J1507" s="168" t="n">
        <f aca="false">ROUND(I1507*H1507,2)</f>
        <v>0</v>
      </c>
      <c r="K1507" s="169"/>
      <c r="L1507" s="18"/>
      <c r="M1507" s="170"/>
      <c r="N1507" s="171" t="s">
        <v>37</v>
      </c>
      <c r="O1507" s="172" t="n">
        <v>0</v>
      </c>
      <c r="P1507" s="172" t="n">
        <f aca="false">O1507*H1507</f>
        <v>0</v>
      </c>
      <c r="Q1507" s="172" t="n">
        <v>0</v>
      </c>
      <c r="R1507" s="172" t="n">
        <f aca="false">Q1507*H1507</f>
        <v>0</v>
      </c>
      <c r="S1507" s="172" t="n">
        <v>0</v>
      </c>
      <c r="T1507" s="173" t="n">
        <f aca="false">S1507*H1507</f>
        <v>0</v>
      </c>
      <c r="U1507" s="17"/>
      <c r="V1507" s="17"/>
      <c r="W1507" s="17"/>
      <c r="X1507" s="17"/>
      <c r="Y1507" s="17"/>
      <c r="Z1507" s="17"/>
      <c r="AA1507" s="17"/>
      <c r="AB1507" s="17"/>
      <c r="AC1507" s="17"/>
      <c r="AD1507" s="17"/>
      <c r="AE1507" s="17"/>
      <c r="AR1507" s="174" t="s">
        <v>321</v>
      </c>
      <c r="AT1507" s="174" t="s">
        <v>127</v>
      </c>
      <c r="AU1507" s="174" t="s">
        <v>82</v>
      </c>
      <c r="AY1507" s="3" t="s">
        <v>124</v>
      </c>
      <c r="BE1507" s="175" t="n">
        <f aca="false">IF(N1507="základní",J1507,0)</f>
        <v>0</v>
      </c>
      <c r="BF1507" s="175" t="n">
        <f aca="false">IF(N1507="snížená",J1507,0)</f>
        <v>0</v>
      </c>
      <c r="BG1507" s="175" t="n">
        <f aca="false">IF(N1507="zákl. přenesená",J1507,0)</f>
        <v>0</v>
      </c>
      <c r="BH1507" s="175" t="n">
        <f aca="false">IF(N1507="sníž. přenesená",J1507,0)</f>
        <v>0</v>
      </c>
      <c r="BI1507" s="175" t="n">
        <f aca="false">IF(N1507="nulová",J1507,0)</f>
        <v>0</v>
      </c>
      <c r="BJ1507" s="3" t="s">
        <v>80</v>
      </c>
      <c r="BK1507" s="175" t="n">
        <f aca="false">ROUND(I1507*H1507,2)</f>
        <v>0</v>
      </c>
      <c r="BL1507" s="3" t="s">
        <v>321</v>
      </c>
      <c r="BM1507" s="174" t="s">
        <v>1971</v>
      </c>
    </row>
    <row r="1508" s="22" customFormat="true" ht="21.75" hidden="false" customHeight="true" outlineLevel="0" collapsed="false">
      <c r="A1508" s="17"/>
      <c r="B1508" s="162"/>
      <c r="C1508" s="163" t="s">
        <v>1972</v>
      </c>
      <c r="D1508" s="163" t="s">
        <v>127</v>
      </c>
      <c r="E1508" s="164" t="s">
        <v>1973</v>
      </c>
      <c r="F1508" s="165" t="s">
        <v>1974</v>
      </c>
      <c r="G1508" s="166" t="s">
        <v>1582</v>
      </c>
      <c r="H1508" s="167" t="n">
        <v>1</v>
      </c>
      <c r="I1508" s="168"/>
      <c r="J1508" s="168" t="n">
        <f aca="false">ROUND(I1508*H1508,2)</f>
        <v>0</v>
      </c>
      <c r="K1508" s="169"/>
      <c r="L1508" s="18"/>
      <c r="M1508" s="170"/>
      <c r="N1508" s="171" t="s">
        <v>37</v>
      </c>
      <c r="O1508" s="172" t="n">
        <v>0</v>
      </c>
      <c r="P1508" s="172" t="n">
        <f aca="false">O1508*H1508</f>
        <v>0</v>
      </c>
      <c r="Q1508" s="172" t="n">
        <v>0</v>
      </c>
      <c r="R1508" s="172" t="n">
        <f aca="false">Q1508*H1508</f>
        <v>0</v>
      </c>
      <c r="S1508" s="172" t="n">
        <v>0</v>
      </c>
      <c r="T1508" s="173" t="n">
        <f aca="false">S1508*H1508</f>
        <v>0</v>
      </c>
      <c r="U1508" s="17"/>
      <c r="V1508" s="17"/>
      <c r="W1508" s="17"/>
      <c r="X1508" s="17"/>
      <c r="Y1508" s="17"/>
      <c r="Z1508" s="17"/>
      <c r="AA1508" s="17"/>
      <c r="AB1508" s="17"/>
      <c r="AC1508" s="17"/>
      <c r="AD1508" s="17"/>
      <c r="AE1508" s="17"/>
      <c r="AR1508" s="174" t="s">
        <v>321</v>
      </c>
      <c r="AT1508" s="174" t="s">
        <v>127</v>
      </c>
      <c r="AU1508" s="174" t="s">
        <v>82</v>
      </c>
      <c r="AY1508" s="3" t="s">
        <v>124</v>
      </c>
      <c r="BE1508" s="175" t="n">
        <f aca="false">IF(N1508="základní",J1508,0)</f>
        <v>0</v>
      </c>
      <c r="BF1508" s="175" t="n">
        <f aca="false">IF(N1508="snížená",J1508,0)</f>
        <v>0</v>
      </c>
      <c r="BG1508" s="175" t="n">
        <f aca="false">IF(N1508="zákl. přenesená",J1508,0)</f>
        <v>0</v>
      </c>
      <c r="BH1508" s="175" t="n">
        <f aca="false">IF(N1508="sníž. přenesená",J1508,0)</f>
        <v>0</v>
      </c>
      <c r="BI1508" s="175" t="n">
        <f aca="false">IF(N1508="nulová",J1508,0)</f>
        <v>0</v>
      </c>
      <c r="BJ1508" s="3" t="s">
        <v>80</v>
      </c>
      <c r="BK1508" s="175" t="n">
        <f aca="false">ROUND(I1508*H1508,2)</f>
        <v>0</v>
      </c>
      <c r="BL1508" s="3" t="s">
        <v>321</v>
      </c>
      <c r="BM1508" s="174" t="s">
        <v>1975</v>
      </c>
    </row>
    <row r="1509" s="22" customFormat="true" ht="21.75" hidden="false" customHeight="true" outlineLevel="0" collapsed="false">
      <c r="A1509" s="17"/>
      <c r="B1509" s="162"/>
      <c r="C1509" s="163" t="s">
        <v>1976</v>
      </c>
      <c r="D1509" s="163" t="s">
        <v>127</v>
      </c>
      <c r="E1509" s="164" t="s">
        <v>1977</v>
      </c>
      <c r="F1509" s="165" t="s">
        <v>1978</v>
      </c>
      <c r="G1509" s="166" t="s">
        <v>1582</v>
      </c>
      <c r="H1509" s="167" t="n">
        <v>3</v>
      </c>
      <c r="I1509" s="168"/>
      <c r="J1509" s="168" t="n">
        <f aca="false">ROUND(I1509*H1509,2)</f>
        <v>0</v>
      </c>
      <c r="K1509" s="169"/>
      <c r="L1509" s="18"/>
      <c r="M1509" s="170"/>
      <c r="N1509" s="171" t="s">
        <v>37</v>
      </c>
      <c r="O1509" s="172" t="n">
        <v>0</v>
      </c>
      <c r="P1509" s="172" t="n">
        <f aca="false">O1509*H1509</f>
        <v>0</v>
      </c>
      <c r="Q1509" s="172" t="n">
        <v>0</v>
      </c>
      <c r="R1509" s="172" t="n">
        <f aca="false">Q1509*H1509</f>
        <v>0</v>
      </c>
      <c r="S1509" s="172" t="n">
        <v>0</v>
      </c>
      <c r="T1509" s="173" t="n">
        <f aca="false">S1509*H1509</f>
        <v>0</v>
      </c>
      <c r="U1509" s="17"/>
      <c r="V1509" s="17"/>
      <c r="W1509" s="17"/>
      <c r="X1509" s="17"/>
      <c r="Y1509" s="17"/>
      <c r="Z1509" s="17"/>
      <c r="AA1509" s="17"/>
      <c r="AB1509" s="17"/>
      <c r="AC1509" s="17"/>
      <c r="AD1509" s="17"/>
      <c r="AE1509" s="17"/>
      <c r="AR1509" s="174" t="s">
        <v>321</v>
      </c>
      <c r="AT1509" s="174" t="s">
        <v>127</v>
      </c>
      <c r="AU1509" s="174" t="s">
        <v>82</v>
      </c>
      <c r="AY1509" s="3" t="s">
        <v>124</v>
      </c>
      <c r="BE1509" s="175" t="n">
        <f aca="false">IF(N1509="základní",J1509,0)</f>
        <v>0</v>
      </c>
      <c r="BF1509" s="175" t="n">
        <f aca="false">IF(N1509="snížená",J1509,0)</f>
        <v>0</v>
      </c>
      <c r="BG1509" s="175" t="n">
        <f aca="false">IF(N1509="zákl. přenesená",J1509,0)</f>
        <v>0</v>
      </c>
      <c r="BH1509" s="175" t="n">
        <f aca="false">IF(N1509="sníž. přenesená",J1509,0)</f>
        <v>0</v>
      </c>
      <c r="BI1509" s="175" t="n">
        <f aca="false">IF(N1509="nulová",J1509,0)</f>
        <v>0</v>
      </c>
      <c r="BJ1509" s="3" t="s">
        <v>80</v>
      </c>
      <c r="BK1509" s="175" t="n">
        <f aca="false">ROUND(I1509*H1509,2)</f>
        <v>0</v>
      </c>
      <c r="BL1509" s="3" t="s">
        <v>321</v>
      </c>
      <c r="BM1509" s="174" t="s">
        <v>1979</v>
      </c>
    </row>
    <row r="1510" s="22" customFormat="true" ht="21.75" hidden="false" customHeight="true" outlineLevel="0" collapsed="false">
      <c r="A1510" s="17"/>
      <c r="B1510" s="162"/>
      <c r="C1510" s="163" t="s">
        <v>1980</v>
      </c>
      <c r="D1510" s="163" t="s">
        <v>127</v>
      </c>
      <c r="E1510" s="164" t="s">
        <v>1981</v>
      </c>
      <c r="F1510" s="165" t="s">
        <v>1982</v>
      </c>
      <c r="G1510" s="166" t="s">
        <v>1582</v>
      </c>
      <c r="H1510" s="167" t="n">
        <v>1</v>
      </c>
      <c r="I1510" s="168"/>
      <c r="J1510" s="168" t="n">
        <f aca="false">ROUND(I1510*H1510,2)</f>
        <v>0</v>
      </c>
      <c r="K1510" s="169"/>
      <c r="L1510" s="18"/>
      <c r="M1510" s="170"/>
      <c r="N1510" s="171" t="s">
        <v>37</v>
      </c>
      <c r="O1510" s="172" t="n">
        <v>0</v>
      </c>
      <c r="P1510" s="172" t="n">
        <f aca="false">O1510*H1510</f>
        <v>0</v>
      </c>
      <c r="Q1510" s="172" t="n">
        <v>0</v>
      </c>
      <c r="R1510" s="172" t="n">
        <f aca="false">Q1510*H1510</f>
        <v>0</v>
      </c>
      <c r="S1510" s="172" t="n">
        <v>0</v>
      </c>
      <c r="T1510" s="173" t="n">
        <f aca="false">S1510*H1510</f>
        <v>0</v>
      </c>
      <c r="U1510" s="17"/>
      <c r="V1510" s="17"/>
      <c r="W1510" s="17"/>
      <c r="X1510" s="17"/>
      <c r="Y1510" s="17"/>
      <c r="Z1510" s="17"/>
      <c r="AA1510" s="17"/>
      <c r="AB1510" s="17"/>
      <c r="AC1510" s="17"/>
      <c r="AD1510" s="17"/>
      <c r="AE1510" s="17"/>
      <c r="AR1510" s="174" t="s">
        <v>321</v>
      </c>
      <c r="AT1510" s="174" t="s">
        <v>127</v>
      </c>
      <c r="AU1510" s="174" t="s">
        <v>82</v>
      </c>
      <c r="AY1510" s="3" t="s">
        <v>124</v>
      </c>
      <c r="BE1510" s="175" t="n">
        <f aca="false">IF(N1510="základní",J1510,0)</f>
        <v>0</v>
      </c>
      <c r="BF1510" s="175" t="n">
        <f aca="false">IF(N1510="snížená",J1510,0)</f>
        <v>0</v>
      </c>
      <c r="BG1510" s="175" t="n">
        <f aca="false">IF(N1510="zákl. přenesená",J1510,0)</f>
        <v>0</v>
      </c>
      <c r="BH1510" s="175" t="n">
        <f aca="false">IF(N1510="sníž. přenesená",J1510,0)</f>
        <v>0</v>
      </c>
      <c r="BI1510" s="175" t="n">
        <f aca="false">IF(N1510="nulová",J1510,0)</f>
        <v>0</v>
      </c>
      <c r="BJ1510" s="3" t="s">
        <v>80</v>
      </c>
      <c r="BK1510" s="175" t="n">
        <f aca="false">ROUND(I1510*H1510,2)</f>
        <v>0</v>
      </c>
      <c r="BL1510" s="3" t="s">
        <v>321</v>
      </c>
      <c r="BM1510" s="174" t="s">
        <v>1983</v>
      </c>
    </row>
    <row r="1511" s="22" customFormat="true" ht="33" hidden="false" customHeight="true" outlineLevel="0" collapsed="false">
      <c r="A1511" s="17"/>
      <c r="B1511" s="162"/>
      <c r="C1511" s="163" t="s">
        <v>1984</v>
      </c>
      <c r="D1511" s="163" t="s">
        <v>127</v>
      </c>
      <c r="E1511" s="164" t="s">
        <v>1985</v>
      </c>
      <c r="F1511" s="165" t="s">
        <v>1986</v>
      </c>
      <c r="G1511" s="166" t="s">
        <v>1582</v>
      </c>
      <c r="H1511" s="167" t="n">
        <v>1</v>
      </c>
      <c r="I1511" s="168"/>
      <c r="J1511" s="168" t="n">
        <f aca="false">ROUND(I1511*H1511,2)</f>
        <v>0</v>
      </c>
      <c r="K1511" s="169"/>
      <c r="L1511" s="18"/>
      <c r="M1511" s="170"/>
      <c r="N1511" s="171" t="s">
        <v>37</v>
      </c>
      <c r="O1511" s="172" t="n">
        <v>0</v>
      </c>
      <c r="P1511" s="172" t="n">
        <f aca="false">O1511*H1511</f>
        <v>0</v>
      </c>
      <c r="Q1511" s="172" t="n">
        <v>0</v>
      </c>
      <c r="R1511" s="172" t="n">
        <f aca="false">Q1511*H1511</f>
        <v>0</v>
      </c>
      <c r="S1511" s="172" t="n">
        <v>0</v>
      </c>
      <c r="T1511" s="173" t="n">
        <f aca="false">S1511*H1511</f>
        <v>0</v>
      </c>
      <c r="U1511" s="17"/>
      <c r="V1511" s="17"/>
      <c r="W1511" s="17"/>
      <c r="X1511" s="17"/>
      <c r="Y1511" s="17"/>
      <c r="Z1511" s="17"/>
      <c r="AA1511" s="17"/>
      <c r="AB1511" s="17"/>
      <c r="AC1511" s="17"/>
      <c r="AD1511" s="17"/>
      <c r="AE1511" s="17"/>
      <c r="AR1511" s="174" t="s">
        <v>321</v>
      </c>
      <c r="AT1511" s="174" t="s">
        <v>127</v>
      </c>
      <c r="AU1511" s="174" t="s">
        <v>82</v>
      </c>
      <c r="AY1511" s="3" t="s">
        <v>124</v>
      </c>
      <c r="BE1511" s="175" t="n">
        <f aca="false">IF(N1511="základní",J1511,0)</f>
        <v>0</v>
      </c>
      <c r="BF1511" s="175" t="n">
        <f aca="false">IF(N1511="snížená",J1511,0)</f>
        <v>0</v>
      </c>
      <c r="BG1511" s="175" t="n">
        <f aca="false">IF(N1511="zákl. přenesená",J1511,0)</f>
        <v>0</v>
      </c>
      <c r="BH1511" s="175" t="n">
        <f aca="false">IF(N1511="sníž. přenesená",J1511,0)</f>
        <v>0</v>
      </c>
      <c r="BI1511" s="175" t="n">
        <f aca="false">IF(N1511="nulová",J1511,0)</f>
        <v>0</v>
      </c>
      <c r="BJ1511" s="3" t="s">
        <v>80</v>
      </c>
      <c r="BK1511" s="175" t="n">
        <f aca="false">ROUND(I1511*H1511,2)</f>
        <v>0</v>
      </c>
      <c r="BL1511" s="3" t="s">
        <v>321</v>
      </c>
      <c r="BM1511" s="174" t="s">
        <v>1987</v>
      </c>
    </row>
    <row r="1512" s="22" customFormat="true" ht="33" hidden="false" customHeight="true" outlineLevel="0" collapsed="false">
      <c r="A1512" s="17"/>
      <c r="B1512" s="162"/>
      <c r="C1512" s="163" t="s">
        <v>1988</v>
      </c>
      <c r="D1512" s="163" t="s">
        <v>127</v>
      </c>
      <c r="E1512" s="164" t="s">
        <v>1989</v>
      </c>
      <c r="F1512" s="165" t="s">
        <v>1990</v>
      </c>
      <c r="G1512" s="166" t="s">
        <v>1582</v>
      </c>
      <c r="H1512" s="167" t="n">
        <v>8</v>
      </c>
      <c r="I1512" s="168"/>
      <c r="J1512" s="168" t="n">
        <f aca="false">ROUND(I1512*H1512,2)</f>
        <v>0</v>
      </c>
      <c r="K1512" s="169"/>
      <c r="L1512" s="18"/>
      <c r="M1512" s="170"/>
      <c r="N1512" s="171" t="s">
        <v>37</v>
      </c>
      <c r="O1512" s="172" t="n">
        <v>0</v>
      </c>
      <c r="P1512" s="172" t="n">
        <f aca="false">O1512*H1512</f>
        <v>0</v>
      </c>
      <c r="Q1512" s="172" t="n">
        <v>0</v>
      </c>
      <c r="R1512" s="172" t="n">
        <f aca="false">Q1512*H1512</f>
        <v>0</v>
      </c>
      <c r="S1512" s="172" t="n">
        <v>0</v>
      </c>
      <c r="T1512" s="173" t="n">
        <f aca="false">S1512*H1512</f>
        <v>0</v>
      </c>
      <c r="U1512" s="17"/>
      <c r="V1512" s="17"/>
      <c r="W1512" s="17"/>
      <c r="X1512" s="17"/>
      <c r="Y1512" s="17"/>
      <c r="Z1512" s="17"/>
      <c r="AA1512" s="17"/>
      <c r="AB1512" s="17"/>
      <c r="AC1512" s="17"/>
      <c r="AD1512" s="17"/>
      <c r="AE1512" s="17"/>
      <c r="AR1512" s="174" t="s">
        <v>321</v>
      </c>
      <c r="AT1512" s="174" t="s">
        <v>127</v>
      </c>
      <c r="AU1512" s="174" t="s">
        <v>82</v>
      </c>
      <c r="AY1512" s="3" t="s">
        <v>124</v>
      </c>
      <c r="BE1512" s="175" t="n">
        <f aca="false">IF(N1512="základní",J1512,0)</f>
        <v>0</v>
      </c>
      <c r="BF1512" s="175" t="n">
        <f aca="false">IF(N1512="snížená",J1512,0)</f>
        <v>0</v>
      </c>
      <c r="BG1512" s="175" t="n">
        <f aca="false">IF(N1512="zákl. přenesená",J1512,0)</f>
        <v>0</v>
      </c>
      <c r="BH1512" s="175" t="n">
        <f aca="false">IF(N1512="sníž. přenesená",J1512,0)</f>
        <v>0</v>
      </c>
      <c r="BI1512" s="175" t="n">
        <f aca="false">IF(N1512="nulová",J1512,0)</f>
        <v>0</v>
      </c>
      <c r="BJ1512" s="3" t="s">
        <v>80</v>
      </c>
      <c r="BK1512" s="175" t="n">
        <f aca="false">ROUND(I1512*H1512,2)</f>
        <v>0</v>
      </c>
      <c r="BL1512" s="3" t="s">
        <v>321</v>
      </c>
      <c r="BM1512" s="174" t="s">
        <v>1991</v>
      </c>
    </row>
    <row r="1513" s="22" customFormat="true" ht="21.75" hidden="false" customHeight="true" outlineLevel="0" collapsed="false">
      <c r="A1513" s="17"/>
      <c r="B1513" s="162"/>
      <c r="C1513" s="163" t="s">
        <v>1992</v>
      </c>
      <c r="D1513" s="163" t="s">
        <v>127</v>
      </c>
      <c r="E1513" s="164" t="s">
        <v>1993</v>
      </c>
      <c r="F1513" s="165" t="s">
        <v>1994</v>
      </c>
      <c r="G1513" s="166" t="s">
        <v>1582</v>
      </c>
      <c r="H1513" s="167" t="n">
        <v>2</v>
      </c>
      <c r="I1513" s="168"/>
      <c r="J1513" s="168" t="n">
        <f aca="false">ROUND(I1513*H1513,2)</f>
        <v>0</v>
      </c>
      <c r="K1513" s="169"/>
      <c r="L1513" s="18"/>
      <c r="M1513" s="170"/>
      <c r="N1513" s="171" t="s">
        <v>37</v>
      </c>
      <c r="O1513" s="172" t="n">
        <v>0</v>
      </c>
      <c r="P1513" s="172" t="n">
        <f aca="false">O1513*H1513</f>
        <v>0</v>
      </c>
      <c r="Q1513" s="172" t="n">
        <v>0</v>
      </c>
      <c r="R1513" s="172" t="n">
        <f aca="false">Q1513*H1513</f>
        <v>0</v>
      </c>
      <c r="S1513" s="172" t="n">
        <v>0</v>
      </c>
      <c r="T1513" s="173" t="n">
        <f aca="false">S1513*H1513</f>
        <v>0</v>
      </c>
      <c r="U1513" s="17"/>
      <c r="V1513" s="17"/>
      <c r="W1513" s="17"/>
      <c r="X1513" s="17"/>
      <c r="Y1513" s="17"/>
      <c r="Z1513" s="17"/>
      <c r="AA1513" s="17"/>
      <c r="AB1513" s="17"/>
      <c r="AC1513" s="17"/>
      <c r="AD1513" s="17"/>
      <c r="AE1513" s="17"/>
      <c r="AR1513" s="174" t="s">
        <v>321</v>
      </c>
      <c r="AT1513" s="174" t="s">
        <v>127</v>
      </c>
      <c r="AU1513" s="174" t="s">
        <v>82</v>
      </c>
      <c r="AY1513" s="3" t="s">
        <v>124</v>
      </c>
      <c r="BE1513" s="175" t="n">
        <f aca="false">IF(N1513="základní",J1513,0)</f>
        <v>0</v>
      </c>
      <c r="BF1513" s="175" t="n">
        <f aca="false">IF(N1513="snížená",J1513,0)</f>
        <v>0</v>
      </c>
      <c r="BG1513" s="175" t="n">
        <f aca="false">IF(N1513="zákl. přenesená",J1513,0)</f>
        <v>0</v>
      </c>
      <c r="BH1513" s="175" t="n">
        <f aca="false">IF(N1513="sníž. přenesená",J1513,0)</f>
        <v>0</v>
      </c>
      <c r="BI1513" s="175" t="n">
        <f aca="false">IF(N1513="nulová",J1513,0)</f>
        <v>0</v>
      </c>
      <c r="BJ1513" s="3" t="s">
        <v>80</v>
      </c>
      <c r="BK1513" s="175" t="n">
        <f aca="false">ROUND(I1513*H1513,2)</f>
        <v>0</v>
      </c>
      <c r="BL1513" s="3" t="s">
        <v>321</v>
      </c>
      <c r="BM1513" s="174" t="s">
        <v>1995</v>
      </c>
    </row>
    <row r="1514" s="22" customFormat="true" ht="33" hidden="false" customHeight="true" outlineLevel="0" collapsed="false">
      <c r="A1514" s="17"/>
      <c r="B1514" s="162"/>
      <c r="C1514" s="163" t="s">
        <v>1996</v>
      </c>
      <c r="D1514" s="163" t="s">
        <v>127</v>
      </c>
      <c r="E1514" s="164" t="s">
        <v>1997</v>
      </c>
      <c r="F1514" s="165" t="s">
        <v>1998</v>
      </c>
      <c r="G1514" s="166" t="s">
        <v>1582</v>
      </c>
      <c r="H1514" s="167" t="n">
        <v>1</v>
      </c>
      <c r="I1514" s="168"/>
      <c r="J1514" s="168" t="n">
        <f aca="false">ROUND(I1514*H1514,2)</f>
        <v>0</v>
      </c>
      <c r="K1514" s="169"/>
      <c r="L1514" s="18"/>
      <c r="M1514" s="170"/>
      <c r="N1514" s="171" t="s">
        <v>37</v>
      </c>
      <c r="O1514" s="172" t="n">
        <v>0</v>
      </c>
      <c r="P1514" s="172" t="n">
        <f aca="false">O1514*H1514</f>
        <v>0</v>
      </c>
      <c r="Q1514" s="172" t="n">
        <v>0</v>
      </c>
      <c r="R1514" s="172" t="n">
        <f aca="false">Q1514*H1514</f>
        <v>0</v>
      </c>
      <c r="S1514" s="172" t="n">
        <v>0</v>
      </c>
      <c r="T1514" s="173" t="n">
        <f aca="false">S1514*H1514</f>
        <v>0</v>
      </c>
      <c r="U1514" s="17"/>
      <c r="V1514" s="17"/>
      <c r="W1514" s="17"/>
      <c r="X1514" s="17"/>
      <c r="Y1514" s="17"/>
      <c r="Z1514" s="17"/>
      <c r="AA1514" s="17"/>
      <c r="AB1514" s="17"/>
      <c r="AC1514" s="17"/>
      <c r="AD1514" s="17"/>
      <c r="AE1514" s="17"/>
      <c r="AR1514" s="174" t="s">
        <v>321</v>
      </c>
      <c r="AT1514" s="174" t="s">
        <v>127</v>
      </c>
      <c r="AU1514" s="174" t="s">
        <v>82</v>
      </c>
      <c r="AY1514" s="3" t="s">
        <v>124</v>
      </c>
      <c r="BE1514" s="175" t="n">
        <f aca="false">IF(N1514="základní",J1514,0)</f>
        <v>0</v>
      </c>
      <c r="BF1514" s="175" t="n">
        <f aca="false">IF(N1514="snížená",J1514,0)</f>
        <v>0</v>
      </c>
      <c r="BG1514" s="175" t="n">
        <f aca="false">IF(N1514="zákl. přenesená",J1514,0)</f>
        <v>0</v>
      </c>
      <c r="BH1514" s="175" t="n">
        <f aca="false">IF(N1514="sníž. přenesená",J1514,0)</f>
        <v>0</v>
      </c>
      <c r="BI1514" s="175" t="n">
        <f aca="false">IF(N1514="nulová",J1514,0)</f>
        <v>0</v>
      </c>
      <c r="BJ1514" s="3" t="s">
        <v>80</v>
      </c>
      <c r="BK1514" s="175" t="n">
        <f aca="false">ROUND(I1514*H1514,2)</f>
        <v>0</v>
      </c>
      <c r="BL1514" s="3" t="s">
        <v>321</v>
      </c>
      <c r="BM1514" s="174" t="s">
        <v>1999</v>
      </c>
    </row>
    <row r="1515" s="22" customFormat="true" ht="16.5" hidden="false" customHeight="true" outlineLevel="0" collapsed="false">
      <c r="A1515" s="17"/>
      <c r="B1515" s="162"/>
      <c r="C1515" s="163" t="s">
        <v>2000</v>
      </c>
      <c r="D1515" s="163" t="s">
        <v>127</v>
      </c>
      <c r="E1515" s="164" t="s">
        <v>2001</v>
      </c>
      <c r="F1515" s="165" t="s">
        <v>2002</v>
      </c>
      <c r="G1515" s="166" t="s">
        <v>1582</v>
      </c>
      <c r="H1515" s="167" t="n">
        <v>2</v>
      </c>
      <c r="I1515" s="168"/>
      <c r="J1515" s="168" t="n">
        <f aca="false">ROUND(I1515*H1515,2)</f>
        <v>0</v>
      </c>
      <c r="K1515" s="169"/>
      <c r="L1515" s="18"/>
      <c r="M1515" s="170"/>
      <c r="N1515" s="171" t="s">
        <v>37</v>
      </c>
      <c r="O1515" s="172" t="n">
        <v>0</v>
      </c>
      <c r="P1515" s="172" t="n">
        <f aca="false">O1515*H1515</f>
        <v>0</v>
      </c>
      <c r="Q1515" s="172" t="n">
        <v>0</v>
      </c>
      <c r="R1515" s="172" t="n">
        <f aca="false">Q1515*H1515</f>
        <v>0</v>
      </c>
      <c r="S1515" s="172" t="n">
        <v>0</v>
      </c>
      <c r="T1515" s="173" t="n">
        <f aca="false">S1515*H1515</f>
        <v>0</v>
      </c>
      <c r="U1515" s="17"/>
      <c r="V1515" s="17"/>
      <c r="W1515" s="17"/>
      <c r="X1515" s="17"/>
      <c r="Y1515" s="17"/>
      <c r="Z1515" s="17"/>
      <c r="AA1515" s="17"/>
      <c r="AB1515" s="17"/>
      <c r="AC1515" s="17"/>
      <c r="AD1515" s="17"/>
      <c r="AE1515" s="17"/>
      <c r="AR1515" s="174" t="s">
        <v>321</v>
      </c>
      <c r="AT1515" s="174" t="s">
        <v>127</v>
      </c>
      <c r="AU1515" s="174" t="s">
        <v>82</v>
      </c>
      <c r="AY1515" s="3" t="s">
        <v>124</v>
      </c>
      <c r="BE1515" s="175" t="n">
        <f aca="false">IF(N1515="základní",J1515,0)</f>
        <v>0</v>
      </c>
      <c r="BF1515" s="175" t="n">
        <f aca="false">IF(N1515="snížená",J1515,0)</f>
        <v>0</v>
      </c>
      <c r="BG1515" s="175" t="n">
        <f aca="false">IF(N1515="zákl. přenesená",J1515,0)</f>
        <v>0</v>
      </c>
      <c r="BH1515" s="175" t="n">
        <f aca="false">IF(N1515="sníž. přenesená",J1515,0)</f>
        <v>0</v>
      </c>
      <c r="BI1515" s="175" t="n">
        <f aca="false">IF(N1515="nulová",J1515,0)</f>
        <v>0</v>
      </c>
      <c r="BJ1515" s="3" t="s">
        <v>80</v>
      </c>
      <c r="BK1515" s="175" t="n">
        <f aca="false">ROUND(I1515*H1515,2)</f>
        <v>0</v>
      </c>
      <c r="BL1515" s="3" t="s">
        <v>321</v>
      </c>
      <c r="BM1515" s="174" t="s">
        <v>2003</v>
      </c>
    </row>
    <row r="1516" s="22" customFormat="true" ht="96.05" hidden="false" customHeight="false" outlineLevel="0" collapsed="false">
      <c r="A1516" s="17"/>
      <c r="B1516" s="18"/>
      <c r="C1516" s="17"/>
      <c r="D1516" s="178" t="s">
        <v>1806</v>
      </c>
      <c r="E1516" s="17"/>
      <c r="F1516" s="224" t="s">
        <v>2004</v>
      </c>
      <c r="G1516" s="17"/>
      <c r="H1516" s="17"/>
      <c r="I1516" s="17"/>
      <c r="J1516" s="17"/>
      <c r="K1516" s="17"/>
      <c r="L1516" s="18"/>
      <c r="M1516" s="225"/>
      <c r="N1516" s="226"/>
      <c r="O1516" s="55"/>
      <c r="P1516" s="55"/>
      <c r="Q1516" s="55"/>
      <c r="R1516" s="55"/>
      <c r="S1516" s="55"/>
      <c r="T1516" s="56"/>
      <c r="U1516" s="17"/>
      <c r="V1516" s="17"/>
      <c r="W1516" s="17"/>
      <c r="X1516" s="17"/>
      <c r="Y1516" s="17"/>
      <c r="Z1516" s="17"/>
      <c r="AA1516" s="17"/>
      <c r="AB1516" s="17"/>
      <c r="AC1516" s="17"/>
      <c r="AD1516" s="17"/>
      <c r="AE1516" s="17"/>
      <c r="AT1516" s="3" t="s">
        <v>1806</v>
      </c>
      <c r="AU1516" s="3" t="s">
        <v>82</v>
      </c>
    </row>
    <row r="1517" s="22" customFormat="true" ht="16.5" hidden="false" customHeight="true" outlineLevel="0" collapsed="false">
      <c r="A1517" s="17"/>
      <c r="B1517" s="162"/>
      <c r="C1517" s="163" t="s">
        <v>2005</v>
      </c>
      <c r="D1517" s="163" t="s">
        <v>127</v>
      </c>
      <c r="E1517" s="164" t="s">
        <v>2006</v>
      </c>
      <c r="F1517" s="165" t="s">
        <v>2007</v>
      </c>
      <c r="G1517" s="166" t="s">
        <v>1582</v>
      </c>
      <c r="H1517" s="167" t="n">
        <v>1</v>
      </c>
      <c r="I1517" s="168"/>
      <c r="J1517" s="168" t="n">
        <f aca="false">ROUND(I1517*H1517,2)</f>
        <v>0</v>
      </c>
      <c r="K1517" s="169"/>
      <c r="L1517" s="18"/>
      <c r="M1517" s="170"/>
      <c r="N1517" s="171" t="s">
        <v>37</v>
      </c>
      <c r="O1517" s="172" t="n">
        <v>0</v>
      </c>
      <c r="P1517" s="172" t="n">
        <f aca="false">O1517*H1517</f>
        <v>0</v>
      </c>
      <c r="Q1517" s="172" t="n">
        <v>0</v>
      </c>
      <c r="R1517" s="172" t="n">
        <f aca="false">Q1517*H1517</f>
        <v>0</v>
      </c>
      <c r="S1517" s="172" t="n">
        <v>0</v>
      </c>
      <c r="T1517" s="173" t="n">
        <f aca="false">S1517*H1517</f>
        <v>0</v>
      </c>
      <c r="U1517" s="17"/>
      <c r="V1517" s="17"/>
      <c r="W1517" s="17"/>
      <c r="X1517" s="17"/>
      <c r="Y1517" s="17"/>
      <c r="Z1517" s="17"/>
      <c r="AA1517" s="17"/>
      <c r="AB1517" s="17"/>
      <c r="AC1517" s="17"/>
      <c r="AD1517" s="17"/>
      <c r="AE1517" s="17"/>
      <c r="AR1517" s="174" t="s">
        <v>321</v>
      </c>
      <c r="AT1517" s="174" t="s">
        <v>127</v>
      </c>
      <c r="AU1517" s="174" t="s">
        <v>82</v>
      </c>
      <c r="AY1517" s="3" t="s">
        <v>124</v>
      </c>
      <c r="BE1517" s="175" t="n">
        <f aca="false">IF(N1517="základní",J1517,0)</f>
        <v>0</v>
      </c>
      <c r="BF1517" s="175" t="n">
        <f aca="false">IF(N1517="snížená",J1517,0)</f>
        <v>0</v>
      </c>
      <c r="BG1517" s="175" t="n">
        <f aca="false">IF(N1517="zákl. přenesená",J1517,0)</f>
        <v>0</v>
      </c>
      <c r="BH1517" s="175" t="n">
        <f aca="false">IF(N1517="sníž. přenesená",J1517,0)</f>
        <v>0</v>
      </c>
      <c r="BI1517" s="175" t="n">
        <f aca="false">IF(N1517="nulová",J1517,0)</f>
        <v>0</v>
      </c>
      <c r="BJ1517" s="3" t="s">
        <v>80</v>
      </c>
      <c r="BK1517" s="175" t="n">
        <f aca="false">ROUND(I1517*H1517,2)</f>
        <v>0</v>
      </c>
      <c r="BL1517" s="3" t="s">
        <v>321</v>
      </c>
      <c r="BM1517" s="174" t="s">
        <v>2008</v>
      </c>
    </row>
    <row r="1518" s="22" customFormat="true" ht="96.05" hidden="false" customHeight="false" outlineLevel="0" collapsed="false">
      <c r="A1518" s="17"/>
      <c r="B1518" s="18"/>
      <c r="C1518" s="17"/>
      <c r="D1518" s="178" t="s">
        <v>1806</v>
      </c>
      <c r="E1518" s="17"/>
      <c r="F1518" s="224" t="s">
        <v>2004</v>
      </c>
      <c r="G1518" s="17"/>
      <c r="H1518" s="17"/>
      <c r="I1518" s="17"/>
      <c r="J1518" s="17"/>
      <c r="K1518" s="17"/>
      <c r="L1518" s="18"/>
      <c r="M1518" s="225"/>
      <c r="N1518" s="226"/>
      <c r="O1518" s="55"/>
      <c r="P1518" s="55"/>
      <c r="Q1518" s="55"/>
      <c r="R1518" s="55"/>
      <c r="S1518" s="55"/>
      <c r="T1518" s="56"/>
      <c r="U1518" s="17"/>
      <c r="V1518" s="17"/>
      <c r="W1518" s="17"/>
      <c r="X1518" s="17"/>
      <c r="Y1518" s="17"/>
      <c r="Z1518" s="17"/>
      <c r="AA1518" s="17"/>
      <c r="AB1518" s="17"/>
      <c r="AC1518" s="17"/>
      <c r="AD1518" s="17"/>
      <c r="AE1518" s="17"/>
      <c r="AT1518" s="3" t="s">
        <v>1806</v>
      </c>
      <c r="AU1518" s="3" t="s">
        <v>82</v>
      </c>
    </row>
    <row r="1519" s="22" customFormat="true" ht="16.5" hidden="false" customHeight="true" outlineLevel="0" collapsed="false">
      <c r="A1519" s="17"/>
      <c r="B1519" s="162"/>
      <c r="C1519" s="163" t="s">
        <v>2009</v>
      </c>
      <c r="D1519" s="163" t="s">
        <v>127</v>
      </c>
      <c r="E1519" s="164" t="s">
        <v>2010</v>
      </c>
      <c r="F1519" s="165" t="s">
        <v>2011</v>
      </c>
      <c r="G1519" s="166" t="s">
        <v>1582</v>
      </c>
      <c r="H1519" s="167" t="n">
        <v>1</v>
      </c>
      <c r="I1519" s="168"/>
      <c r="J1519" s="168" t="n">
        <f aca="false">ROUND(I1519*H1519,2)</f>
        <v>0</v>
      </c>
      <c r="K1519" s="169"/>
      <c r="L1519" s="18"/>
      <c r="M1519" s="170"/>
      <c r="N1519" s="171" t="s">
        <v>37</v>
      </c>
      <c r="O1519" s="172" t="n">
        <v>0</v>
      </c>
      <c r="P1519" s="172" t="n">
        <f aca="false">O1519*H1519</f>
        <v>0</v>
      </c>
      <c r="Q1519" s="172" t="n">
        <v>0</v>
      </c>
      <c r="R1519" s="172" t="n">
        <f aca="false">Q1519*H1519</f>
        <v>0</v>
      </c>
      <c r="S1519" s="172" t="n">
        <v>0</v>
      </c>
      <c r="T1519" s="173" t="n">
        <f aca="false">S1519*H1519</f>
        <v>0</v>
      </c>
      <c r="U1519" s="17"/>
      <c r="V1519" s="17"/>
      <c r="W1519" s="17"/>
      <c r="X1519" s="17"/>
      <c r="Y1519" s="17"/>
      <c r="Z1519" s="17"/>
      <c r="AA1519" s="17"/>
      <c r="AB1519" s="17"/>
      <c r="AC1519" s="17"/>
      <c r="AD1519" s="17"/>
      <c r="AE1519" s="17"/>
      <c r="AR1519" s="174" t="s">
        <v>321</v>
      </c>
      <c r="AT1519" s="174" t="s">
        <v>127</v>
      </c>
      <c r="AU1519" s="174" t="s">
        <v>82</v>
      </c>
      <c r="AY1519" s="3" t="s">
        <v>124</v>
      </c>
      <c r="BE1519" s="175" t="n">
        <f aca="false">IF(N1519="základní",J1519,0)</f>
        <v>0</v>
      </c>
      <c r="BF1519" s="175" t="n">
        <f aca="false">IF(N1519="snížená",J1519,0)</f>
        <v>0</v>
      </c>
      <c r="BG1519" s="175" t="n">
        <f aca="false">IF(N1519="zákl. přenesená",J1519,0)</f>
        <v>0</v>
      </c>
      <c r="BH1519" s="175" t="n">
        <f aca="false">IF(N1519="sníž. přenesená",J1519,0)</f>
        <v>0</v>
      </c>
      <c r="BI1519" s="175" t="n">
        <f aca="false">IF(N1519="nulová",J1519,0)</f>
        <v>0</v>
      </c>
      <c r="BJ1519" s="3" t="s">
        <v>80</v>
      </c>
      <c r="BK1519" s="175" t="n">
        <f aca="false">ROUND(I1519*H1519,2)</f>
        <v>0</v>
      </c>
      <c r="BL1519" s="3" t="s">
        <v>321</v>
      </c>
      <c r="BM1519" s="174" t="s">
        <v>2012</v>
      </c>
    </row>
    <row r="1520" s="22" customFormat="true" ht="96.05" hidden="false" customHeight="false" outlineLevel="0" collapsed="false">
      <c r="A1520" s="17"/>
      <c r="B1520" s="18"/>
      <c r="C1520" s="17"/>
      <c r="D1520" s="178" t="s">
        <v>1806</v>
      </c>
      <c r="E1520" s="17"/>
      <c r="F1520" s="224" t="s">
        <v>2004</v>
      </c>
      <c r="G1520" s="17"/>
      <c r="H1520" s="17"/>
      <c r="I1520" s="17"/>
      <c r="J1520" s="17"/>
      <c r="K1520" s="17"/>
      <c r="L1520" s="18"/>
      <c r="M1520" s="225"/>
      <c r="N1520" s="226"/>
      <c r="O1520" s="55"/>
      <c r="P1520" s="55"/>
      <c r="Q1520" s="55"/>
      <c r="R1520" s="55"/>
      <c r="S1520" s="55"/>
      <c r="T1520" s="56"/>
      <c r="U1520" s="17"/>
      <c r="V1520" s="17"/>
      <c r="W1520" s="17"/>
      <c r="X1520" s="17"/>
      <c r="Y1520" s="17"/>
      <c r="Z1520" s="17"/>
      <c r="AA1520" s="17"/>
      <c r="AB1520" s="17"/>
      <c r="AC1520" s="17"/>
      <c r="AD1520" s="17"/>
      <c r="AE1520" s="17"/>
      <c r="AT1520" s="3" t="s">
        <v>1806</v>
      </c>
      <c r="AU1520" s="3" t="s">
        <v>82</v>
      </c>
    </row>
    <row r="1521" s="22" customFormat="true" ht="16.5" hidden="false" customHeight="true" outlineLevel="0" collapsed="false">
      <c r="A1521" s="17"/>
      <c r="B1521" s="162"/>
      <c r="C1521" s="163" t="s">
        <v>2013</v>
      </c>
      <c r="D1521" s="163" t="s">
        <v>127</v>
      </c>
      <c r="E1521" s="164" t="s">
        <v>2014</v>
      </c>
      <c r="F1521" s="165" t="s">
        <v>2015</v>
      </c>
      <c r="G1521" s="166" t="s">
        <v>1582</v>
      </c>
      <c r="H1521" s="167" t="n">
        <v>6</v>
      </c>
      <c r="I1521" s="168"/>
      <c r="J1521" s="168" t="n">
        <f aca="false">ROUND(I1521*H1521,2)</f>
        <v>0</v>
      </c>
      <c r="K1521" s="169"/>
      <c r="L1521" s="18"/>
      <c r="M1521" s="170"/>
      <c r="N1521" s="171" t="s">
        <v>37</v>
      </c>
      <c r="O1521" s="172" t="n">
        <v>0</v>
      </c>
      <c r="P1521" s="172" t="n">
        <f aca="false">O1521*H1521</f>
        <v>0</v>
      </c>
      <c r="Q1521" s="172" t="n">
        <v>0</v>
      </c>
      <c r="R1521" s="172" t="n">
        <f aca="false">Q1521*H1521</f>
        <v>0</v>
      </c>
      <c r="S1521" s="172" t="n">
        <v>0</v>
      </c>
      <c r="T1521" s="173" t="n">
        <f aca="false">S1521*H1521</f>
        <v>0</v>
      </c>
      <c r="U1521" s="17"/>
      <c r="V1521" s="17"/>
      <c r="W1521" s="17"/>
      <c r="X1521" s="17"/>
      <c r="Y1521" s="17"/>
      <c r="Z1521" s="17"/>
      <c r="AA1521" s="17"/>
      <c r="AB1521" s="17"/>
      <c r="AC1521" s="17"/>
      <c r="AD1521" s="17"/>
      <c r="AE1521" s="17"/>
      <c r="AR1521" s="174" t="s">
        <v>321</v>
      </c>
      <c r="AT1521" s="174" t="s">
        <v>127</v>
      </c>
      <c r="AU1521" s="174" t="s">
        <v>82</v>
      </c>
      <c r="AY1521" s="3" t="s">
        <v>124</v>
      </c>
      <c r="BE1521" s="175" t="n">
        <f aca="false">IF(N1521="základní",J1521,0)</f>
        <v>0</v>
      </c>
      <c r="BF1521" s="175" t="n">
        <f aca="false">IF(N1521="snížená",J1521,0)</f>
        <v>0</v>
      </c>
      <c r="BG1521" s="175" t="n">
        <f aca="false">IF(N1521="zákl. přenesená",J1521,0)</f>
        <v>0</v>
      </c>
      <c r="BH1521" s="175" t="n">
        <f aca="false">IF(N1521="sníž. přenesená",J1521,0)</f>
        <v>0</v>
      </c>
      <c r="BI1521" s="175" t="n">
        <f aca="false">IF(N1521="nulová",J1521,0)</f>
        <v>0</v>
      </c>
      <c r="BJ1521" s="3" t="s">
        <v>80</v>
      </c>
      <c r="BK1521" s="175" t="n">
        <f aca="false">ROUND(I1521*H1521,2)</f>
        <v>0</v>
      </c>
      <c r="BL1521" s="3" t="s">
        <v>321</v>
      </c>
      <c r="BM1521" s="174" t="s">
        <v>2016</v>
      </c>
    </row>
    <row r="1522" s="22" customFormat="true" ht="96.05" hidden="false" customHeight="false" outlineLevel="0" collapsed="false">
      <c r="A1522" s="17"/>
      <c r="B1522" s="18"/>
      <c r="C1522" s="17"/>
      <c r="D1522" s="178" t="s">
        <v>1806</v>
      </c>
      <c r="E1522" s="17"/>
      <c r="F1522" s="224" t="s">
        <v>2004</v>
      </c>
      <c r="G1522" s="17"/>
      <c r="H1522" s="17"/>
      <c r="I1522" s="17"/>
      <c r="J1522" s="17"/>
      <c r="K1522" s="17"/>
      <c r="L1522" s="18"/>
      <c r="M1522" s="225"/>
      <c r="N1522" s="226"/>
      <c r="O1522" s="55"/>
      <c r="P1522" s="55"/>
      <c r="Q1522" s="55"/>
      <c r="R1522" s="55"/>
      <c r="S1522" s="55"/>
      <c r="T1522" s="56"/>
      <c r="U1522" s="17"/>
      <c r="V1522" s="17"/>
      <c r="W1522" s="17"/>
      <c r="X1522" s="17"/>
      <c r="Y1522" s="17"/>
      <c r="Z1522" s="17"/>
      <c r="AA1522" s="17"/>
      <c r="AB1522" s="17"/>
      <c r="AC1522" s="17"/>
      <c r="AD1522" s="17"/>
      <c r="AE1522" s="17"/>
      <c r="AT1522" s="3" t="s">
        <v>1806</v>
      </c>
      <c r="AU1522" s="3" t="s">
        <v>82</v>
      </c>
    </row>
    <row r="1523" s="22" customFormat="true" ht="16.5" hidden="false" customHeight="true" outlineLevel="0" collapsed="false">
      <c r="A1523" s="17"/>
      <c r="B1523" s="162"/>
      <c r="C1523" s="163" t="s">
        <v>2017</v>
      </c>
      <c r="D1523" s="163" t="s">
        <v>127</v>
      </c>
      <c r="E1523" s="164" t="s">
        <v>2018</v>
      </c>
      <c r="F1523" s="165" t="s">
        <v>2019</v>
      </c>
      <c r="G1523" s="166" t="s">
        <v>1582</v>
      </c>
      <c r="H1523" s="167" t="n">
        <v>2</v>
      </c>
      <c r="I1523" s="168"/>
      <c r="J1523" s="168" t="n">
        <f aca="false">ROUND(I1523*H1523,2)</f>
        <v>0</v>
      </c>
      <c r="K1523" s="169"/>
      <c r="L1523" s="18"/>
      <c r="M1523" s="170"/>
      <c r="N1523" s="171" t="s">
        <v>37</v>
      </c>
      <c r="O1523" s="172" t="n">
        <v>0</v>
      </c>
      <c r="P1523" s="172" t="n">
        <f aca="false">O1523*H1523</f>
        <v>0</v>
      </c>
      <c r="Q1523" s="172" t="n">
        <v>0</v>
      </c>
      <c r="R1523" s="172" t="n">
        <f aca="false">Q1523*H1523</f>
        <v>0</v>
      </c>
      <c r="S1523" s="172" t="n">
        <v>0</v>
      </c>
      <c r="T1523" s="173" t="n">
        <f aca="false">S1523*H1523</f>
        <v>0</v>
      </c>
      <c r="U1523" s="17"/>
      <c r="V1523" s="17"/>
      <c r="W1523" s="17"/>
      <c r="X1523" s="17"/>
      <c r="Y1523" s="17"/>
      <c r="Z1523" s="17"/>
      <c r="AA1523" s="17"/>
      <c r="AB1523" s="17"/>
      <c r="AC1523" s="17"/>
      <c r="AD1523" s="17"/>
      <c r="AE1523" s="17"/>
      <c r="AR1523" s="174" t="s">
        <v>321</v>
      </c>
      <c r="AT1523" s="174" t="s">
        <v>127</v>
      </c>
      <c r="AU1523" s="174" t="s">
        <v>82</v>
      </c>
      <c r="AY1523" s="3" t="s">
        <v>124</v>
      </c>
      <c r="BE1523" s="175" t="n">
        <f aca="false">IF(N1523="základní",J1523,0)</f>
        <v>0</v>
      </c>
      <c r="BF1523" s="175" t="n">
        <f aca="false">IF(N1523="snížená",J1523,0)</f>
        <v>0</v>
      </c>
      <c r="BG1523" s="175" t="n">
        <f aca="false">IF(N1523="zákl. přenesená",J1523,0)</f>
        <v>0</v>
      </c>
      <c r="BH1523" s="175" t="n">
        <f aca="false">IF(N1523="sníž. přenesená",J1523,0)</f>
        <v>0</v>
      </c>
      <c r="BI1523" s="175" t="n">
        <f aca="false">IF(N1523="nulová",J1523,0)</f>
        <v>0</v>
      </c>
      <c r="BJ1523" s="3" t="s">
        <v>80</v>
      </c>
      <c r="BK1523" s="175" t="n">
        <f aca="false">ROUND(I1523*H1523,2)</f>
        <v>0</v>
      </c>
      <c r="BL1523" s="3" t="s">
        <v>321</v>
      </c>
      <c r="BM1523" s="174" t="s">
        <v>2020</v>
      </c>
    </row>
    <row r="1524" s="22" customFormat="true" ht="96.05" hidden="false" customHeight="false" outlineLevel="0" collapsed="false">
      <c r="A1524" s="17"/>
      <c r="B1524" s="18"/>
      <c r="C1524" s="17"/>
      <c r="D1524" s="178" t="s">
        <v>1806</v>
      </c>
      <c r="E1524" s="17"/>
      <c r="F1524" s="224" t="s">
        <v>2004</v>
      </c>
      <c r="G1524" s="17"/>
      <c r="H1524" s="17"/>
      <c r="I1524" s="17"/>
      <c r="J1524" s="17"/>
      <c r="K1524" s="17"/>
      <c r="L1524" s="18"/>
      <c r="M1524" s="225"/>
      <c r="N1524" s="226"/>
      <c r="O1524" s="55"/>
      <c r="P1524" s="55"/>
      <c r="Q1524" s="55"/>
      <c r="R1524" s="55"/>
      <c r="S1524" s="55"/>
      <c r="T1524" s="56"/>
      <c r="U1524" s="17"/>
      <c r="V1524" s="17"/>
      <c r="W1524" s="17"/>
      <c r="X1524" s="17"/>
      <c r="Y1524" s="17"/>
      <c r="Z1524" s="17"/>
      <c r="AA1524" s="17"/>
      <c r="AB1524" s="17"/>
      <c r="AC1524" s="17"/>
      <c r="AD1524" s="17"/>
      <c r="AE1524" s="17"/>
      <c r="AT1524" s="3" t="s">
        <v>1806</v>
      </c>
      <c r="AU1524" s="3" t="s">
        <v>82</v>
      </c>
    </row>
    <row r="1525" s="22" customFormat="true" ht="16.5" hidden="false" customHeight="true" outlineLevel="0" collapsed="false">
      <c r="A1525" s="17"/>
      <c r="B1525" s="162"/>
      <c r="C1525" s="163" t="s">
        <v>2021</v>
      </c>
      <c r="D1525" s="163" t="s">
        <v>127</v>
      </c>
      <c r="E1525" s="164" t="s">
        <v>2022</v>
      </c>
      <c r="F1525" s="165" t="s">
        <v>2023</v>
      </c>
      <c r="G1525" s="166" t="s">
        <v>1582</v>
      </c>
      <c r="H1525" s="167" t="n">
        <v>1</v>
      </c>
      <c r="I1525" s="168"/>
      <c r="J1525" s="168" t="n">
        <f aca="false">ROUND(I1525*H1525,2)</f>
        <v>0</v>
      </c>
      <c r="K1525" s="169"/>
      <c r="L1525" s="18"/>
      <c r="M1525" s="170"/>
      <c r="N1525" s="171" t="s">
        <v>37</v>
      </c>
      <c r="O1525" s="172" t="n">
        <v>0</v>
      </c>
      <c r="P1525" s="172" t="n">
        <f aca="false">O1525*H1525</f>
        <v>0</v>
      </c>
      <c r="Q1525" s="172" t="n">
        <v>0</v>
      </c>
      <c r="R1525" s="172" t="n">
        <f aca="false">Q1525*H1525</f>
        <v>0</v>
      </c>
      <c r="S1525" s="172" t="n">
        <v>0</v>
      </c>
      <c r="T1525" s="173" t="n">
        <f aca="false">S1525*H1525</f>
        <v>0</v>
      </c>
      <c r="U1525" s="17"/>
      <c r="V1525" s="17"/>
      <c r="W1525" s="17"/>
      <c r="X1525" s="17"/>
      <c r="Y1525" s="17"/>
      <c r="Z1525" s="17"/>
      <c r="AA1525" s="17"/>
      <c r="AB1525" s="17"/>
      <c r="AC1525" s="17"/>
      <c r="AD1525" s="17"/>
      <c r="AE1525" s="17"/>
      <c r="AR1525" s="174" t="s">
        <v>321</v>
      </c>
      <c r="AT1525" s="174" t="s">
        <v>127</v>
      </c>
      <c r="AU1525" s="174" t="s">
        <v>82</v>
      </c>
      <c r="AY1525" s="3" t="s">
        <v>124</v>
      </c>
      <c r="BE1525" s="175" t="n">
        <f aca="false">IF(N1525="základní",J1525,0)</f>
        <v>0</v>
      </c>
      <c r="BF1525" s="175" t="n">
        <f aca="false">IF(N1525="snížená",J1525,0)</f>
        <v>0</v>
      </c>
      <c r="BG1525" s="175" t="n">
        <f aca="false">IF(N1525="zákl. přenesená",J1525,0)</f>
        <v>0</v>
      </c>
      <c r="BH1525" s="175" t="n">
        <f aca="false">IF(N1525="sníž. přenesená",J1525,0)</f>
        <v>0</v>
      </c>
      <c r="BI1525" s="175" t="n">
        <f aca="false">IF(N1525="nulová",J1525,0)</f>
        <v>0</v>
      </c>
      <c r="BJ1525" s="3" t="s">
        <v>80</v>
      </c>
      <c r="BK1525" s="175" t="n">
        <f aca="false">ROUND(I1525*H1525,2)</f>
        <v>0</v>
      </c>
      <c r="BL1525" s="3" t="s">
        <v>321</v>
      </c>
      <c r="BM1525" s="174" t="s">
        <v>2024</v>
      </c>
    </row>
    <row r="1526" s="22" customFormat="true" ht="96.05" hidden="false" customHeight="false" outlineLevel="0" collapsed="false">
      <c r="A1526" s="17"/>
      <c r="B1526" s="18"/>
      <c r="C1526" s="17"/>
      <c r="D1526" s="178" t="s">
        <v>1806</v>
      </c>
      <c r="E1526" s="17"/>
      <c r="F1526" s="224" t="s">
        <v>2004</v>
      </c>
      <c r="G1526" s="17"/>
      <c r="H1526" s="17"/>
      <c r="I1526" s="17"/>
      <c r="J1526" s="17"/>
      <c r="K1526" s="17"/>
      <c r="L1526" s="18"/>
      <c r="M1526" s="225"/>
      <c r="N1526" s="226"/>
      <c r="O1526" s="55"/>
      <c r="P1526" s="55"/>
      <c r="Q1526" s="55"/>
      <c r="R1526" s="55"/>
      <c r="S1526" s="55"/>
      <c r="T1526" s="56"/>
      <c r="U1526" s="17"/>
      <c r="V1526" s="17"/>
      <c r="W1526" s="17"/>
      <c r="X1526" s="17"/>
      <c r="Y1526" s="17"/>
      <c r="Z1526" s="17"/>
      <c r="AA1526" s="17"/>
      <c r="AB1526" s="17"/>
      <c r="AC1526" s="17"/>
      <c r="AD1526" s="17"/>
      <c r="AE1526" s="17"/>
      <c r="AT1526" s="3" t="s">
        <v>1806</v>
      </c>
      <c r="AU1526" s="3" t="s">
        <v>82</v>
      </c>
    </row>
    <row r="1527" s="22" customFormat="true" ht="21.75" hidden="false" customHeight="true" outlineLevel="0" collapsed="false">
      <c r="A1527" s="17"/>
      <c r="B1527" s="162"/>
      <c r="C1527" s="163" t="s">
        <v>2025</v>
      </c>
      <c r="D1527" s="163" t="s">
        <v>127</v>
      </c>
      <c r="E1527" s="164" t="s">
        <v>2026</v>
      </c>
      <c r="F1527" s="165" t="s">
        <v>2027</v>
      </c>
      <c r="G1527" s="166" t="s">
        <v>1582</v>
      </c>
      <c r="H1527" s="167" t="n">
        <v>1</v>
      </c>
      <c r="I1527" s="168"/>
      <c r="J1527" s="168" t="n">
        <f aca="false">ROUND(I1527*H1527,2)</f>
        <v>0</v>
      </c>
      <c r="K1527" s="169"/>
      <c r="L1527" s="18"/>
      <c r="M1527" s="170"/>
      <c r="N1527" s="171" t="s">
        <v>37</v>
      </c>
      <c r="O1527" s="172" t="n">
        <v>0</v>
      </c>
      <c r="P1527" s="172" t="n">
        <f aca="false">O1527*H1527</f>
        <v>0</v>
      </c>
      <c r="Q1527" s="172" t="n">
        <v>0</v>
      </c>
      <c r="R1527" s="172" t="n">
        <f aca="false">Q1527*H1527</f>
        <v>0</v>
      </c>
      <c r="S1527" s="172" t="n">
        <v>0</v>
      </c>
      <c r="T1527" s="173" t="n">
        <f aca="false">S1527*H1527</f>
        <v>0</v>
      </c>
      <c r="U1527" s="17"/>
      <c r="V1527" s="17"/>
      <c r="W1527" s="17"/>
      <c r="X1527" s="17"/>
      <c r="Y1527" s="17"/>
      <c r="Z1527" s="17"/>
      <c r="AA1527" s="17"/>
      <c r="AB1527" s="17"/>
      <c r="AC1527" s="17"/>
      <c r="AD1527" s="17"/>
      <c r="AE1527" s="17"/>
      <c r="AR1527" s="174" t="s">
        <v>321</v>
      </c>
      <c r="AT1527" s="174" t="s">
        <v>127</v>
      </c>
      <c r="AU1527" s="174" t="s">
        <v>82</v>
      </c>
      <c r="AY1527" s="3" t="s">
        <v>124</v>
      </c>
      <c r="BE1527" s="175" t="n">
        <f aca="false">IF(N1527="základní",J1527,0)</f>
        <v>0</v>
      </c>
      <c r="BF1527" s="175" t="n">
        <f aca="false">IF(N1527="snížená",J1527,0)</f>
        <v>0</v>
      </c>
      <c r="BG1527" s="175" t="n">
        <f aca="false">IF(N1527="zákl. přenesená",J1527,0)</f>
        <v>0</v>
      </c>
      <c r="BH1527" s="175" t="n">
        <f aca="false">IF(N1527="sníž. přenesená",J1527,0)</f>
        <v>0</v>
      </c>
      <c r="BI1527" s="175" t="n">
        <f aca="false">IF(N1527="nulová",J1527,0)</f>
        <v>0</v>
      </c>
      <c r="BJ1527" s="3" t="s">
        <v>80</v>
      </c>
      <c r="BK1527" s="175" t="n">
        <f aca="false">ROUND(I1527*H1527,2)</f>
        <v>0</v>
      </c>
      <c r="BL1527" s="3" t="s">
        <v>321</v>
      </c>
      <c r="BM1527" s="174" t="s">
        <v>2028</v>
      </c>
    </row>
    <row r="1528" s="22" customFormat="true" ht="96.05" hidden="false" customHeight="false" outlineLevel="0" collapsed="false">
      <c r="A1528" s="17"/>
      <c r="B1528" s="18"/>
      <c r="C1528" s="17"/>
      <c r="D1528" s="178" t="s">
        <v>1806</v>
      </c>
      <c r="E1528" s="17"/>
      <c r="F1528" s="224" t="s">
        <v>2004</v>
      </c>
      <c r="G1528" s="17"/>
      <c r="H1528" s="17"/>
      <c r="I1528" s="17"/>
      <c r="J1528" s="17"/>
      <c r="K1528" s="17"/>
      <c r="L1528" s="18"/>
      <c r="M1528" s="225"/>
      <c r="N1528" s="226"/>
      <c r="O1528" s="55"/>
      <c r="P1528" s="55"/>
      <c r="Q1528" s="55"/>
      <c r="R1528" s="55"/>
      <c r="S1528" s="55"/>
      <c r="T1528" s="56"/>
      <c r="U1528" s="17"/>
      <c r="V1528" s="17"/>
      <c r="W1528" s="17"/>
      <c r="X1528" s="17"/>
      <c r="Y1528" s="17"/>
      <c r="Z1528" s="17"/>
      <c r="AA1528" s="17"/>
      <c r="AB1528" s="17"/>
      <c r="AC1528" s="17"/>
      <c r="AD1528" s="17"/>
      <c r="AE1528" s="17"/>
      <c r="AT1528" s="3" t="s">
        <v>1806</v>
      </c>
      <c r="AU1528" s="3" t="s">
        <v>82</v>
      </c>
    </row>
    <row r="1529" s="22" customFormat="true" ht="16.5" hidden="false" customHeight="true" outlineLevel="0" collapsed="false">
      <c r="A1529" s="17"/>
      <c r="B1529" s="162"/>
      <c r="C1529" s="163" t="s">
        <v>2029</v>
      </c>
      <c r="D1529" s="163" t="s">
        <v>127</v>
      </c>
      <c r="E1529" s="164" t="s">
        <v>2030</v>
      </c>
      <c r="F1529" s="165" t="s">
        <v>2031</v>
      </c>
      <c r="G1529" s="166" t="s">
        <v>1582</v>
      </c>
      <c r="H1529" s="167" t="n">
        <v>1</v>
      </c>
      <c r="I1529" s="168"/>
      <c r="J1529" s="168" t="n">
        <f aca="false">ROUND(I1529*H1529,2)</f>
        <v>0</v>
      </c>
      <c r="K1529" s="169"/>
      <c r="L1529" s="18"/>
      <c r="M1529" s="170"/>
      <c r="N1529" s="171" t="s">
        <v>37</v>
      </c>
      <c r="O1529" s="172" t="n">
        <v>0</v>
      </c>
      <c r="P1529" s="172" t="n">
        <f aca="false">O1529*H1529</f>
        <v>0</v>
      </c>
      <c r="Q1529" s="172" t="n">
        <v>0</v>
      </c>
      <c r="R1529" s="172" t="n">
        <f aca="false">Q1529*H1529</f>
        <v>0</v>
      </c>
      <c r="S1529" s="172" t="n">
        <v>0</v>
      </c>
      <c r="T1529" s="173" t="n">
        <f aca="false">S1529*H1529</f>
        <v>0</v>
      </c>
      <c r="U1529" s="17"/>
      <c r="V1529" s="17"/>
      <c r="W1529" s="17"/>
      <c r="X1529" s="17"/>
      <c r="Y1529" s="17"/>
      <c r="Z1529" s="17"/>
      <c r="AA1529" s="17"/>
      <c r="AB1529" s="17"/>
      <c r="AC1529" s="17"/>
      <c r="AD1529" s="17"/>
      <c r="AE1529" s="17"/>
      <c r="AR1529" s="174" t="s">
        <v>321</v>
      </c>
      <c r="AT1529" s="174" t="s">
        <v>127</v>
      </c>
      <c r="AU1529" s="174" t="s">
        <v>82</v>
      </c>
      <c r="AY1529" s="3" t="s">
        <v>124</v>
      </c>
      <c r="BE1529" s="175" t="n">
        <f aca="false">IF(N1529="základní",J1529,0)</f>
        <v>0</v>
      </c>
      <c r="BF1529" s="175" t="n">
        <f aca="false">IF(N1529="snížená",J1529,0)</f>
        <v>0</v>
      </c>
      <c r="BG1529" s="175" t="n">
        <f aca="false">IF(N1529="zákl. přenesená",J1529,0)</f>
        <v>0</v>
      </c>
      <c r="BH1529" s="175" t="n">
        <f aca="false">IF(N1529="sníž. přenesená",J1529,0)</f>
        <v>0</v>
      </c>
      <c r="BI1529" s="175" t="n">
        <f aca="false">IF(N1529="nulová",J1529,0)</f>
        <v>0</v>
      </c>
      <c r="BJ1529" s="3" t="s">
        <v>80</v>
      </c>
      <c r="BK1529" s="175" t="n">
        <f aca="false">ROUND(I1529*H1529,2)</f>
        <v>0</v>
      </c>
      <c r="BL1529" s="3" t="s">
        <v>321</v>
      </c>
      <c r="BM1529" s="174" t="s">
        <v>2032</v>
      </c>
    </row>
    <row r="1530" s="22" customFormat="true" ht="96.05" hidden="false" customHeight="false" outlineLevel="0" collapsed="false">
      <c r="A1530" s="17"/>
      <c r="B1530" s="18"/>
      <c r="C1530" s="17"/>
      <c r="D1530" s="178" t="s">
        <v>1806</v>
      </c>
      <c r="E1530" s="17"/>
      <c r="F1530" s="224" t="s">
        <v>2004</v>
      </c>
      <c r="G1530" s="17"/>
      <c r="H1530" s="17"/>
      <c r="I1530" s="17"/>
      <c r="J1530" s="17"/>
      <c r="K1530" s="17"/>
      <c r="L1530" s="18"/>
      <c r="M1530" s="225"/>
      <c r="N1530" s="226"/>
      <c r="O1530" s="55"/>
      <c r="P1530" s="55"/>
      <c r="Q1530" s="55"/>
      <c r="R1530" s="55"/>
      <c r="S1530" s="55"/>
      <c r="T1530" s="56"/>
      <c r="U1530" s="17"/>
      <c r="V1530" s="17"/>
      <c r="W1530" s="17"/>
      <c r="X1530" s="17"/>
      <c r="Y1530" s="17"/>
      <c r="Z1530" s="17"/>
      <c r="AA1530" s="17"/>
      <c r="AB1530" s="17"/>
      <c r="AC1530" s="17"/>
      <c r="AD1530" s="17"/>
      <c r="AE1530" s="17"/>
      <c r="AT1530" s="3" t="s">
        <v>1806</v>
      </c>
      <c r="AU1530" s="3" t="s">
        <v>82</v>
      </c>
    </row>
    <row r="1531" s="22" customFormat="true" ht="16.5" hidden="false" customHeight="true" outlineLevel="0" collapsed="false">
      <c r="A1531" s="17"/>
      <c r="B1531" s="162"/>
      <c r="C1531" s="163" t="s">
        <v>2033</v>
      </c>
      <c r="D1531" s="163" t="s">
        <v>127</v>
      </c>
      <c r="E1531" s="164" t="s">
        <v>2034</v>
      </c>
      <c r="F1531" s="165" t="s">
        <v>2035</v>
      </c>
      <c r="G1531" s="166" t="s">
        <v>1582</v>
      </c>
      <c r="H1531" s="167" t="n">
        <v>1</v>
      </c>
      <c r="I1531" s="168"/>
      <c r="J1531" s="168" t="n">
        <f aca="false">ROUND(I1531*H1531,2)</f>
        <v>0</v>
      </c>
      <c r="K1531" s="169"/>
      <c r="L1531" s="18"/>
      <c r="M1531" s="170"/>
      <c r="N1531" s="171" t="s">
        <v>37</v>
      </c>
      <c r="O1531" s="172" t="n">
        <v>0</v>
      </c>
      <c r="P1531" s="172" t="n">
        <f aca="false">O1531*H1531</f>
        <v>0</v>
      </c>
      <c r="Q1531" s="172" t="n">
        <v>0</v>
      </c>
      <c r="R1531" s="172" t="n">
        <f aca="false">Q1531*H1531</f>
        <v>0</v>
      </c>
      <c r="S1531" s="172" t="n">
        <v>0</v>
      </c>
      <c r="T1531" s="173" t="n">
        <f aca="false">S1531*H1531</f>
        <v>0</v>
      </c>
      <c r="U1531" s="17"/>
      <c r="V1531" s="17"/>
      <c r="W1531" s="17"/>
      <c r="X1531" s="17"/>
      <c r="Y1531" s="17"/>
      <c r="Z1531" s="17"/>
      <c r="AA1531" s="17"/>
      <c r="AB1531" s="17"/>
      <c r="AC1531" s="17"/>
      <c r="AD1531" s="17"/>
      <c r="AE1531" s="17"/>
      <c r="AR1531" s="174" t="s">
        <v>321</v>
      </c>
      <c r="AT1531" s="174" t="s">
        <v>127</v>
      </c>
      <c r="AU1531" s="174" t="s">
        <v>82</v>
      </c>
      <c r="AY1531" s="3" t="s">
        <v>124</v>
      </c>
      <c r="BE1531" s="175" t="n">
        <f aca="false">IF(N1531="základní",J1531,0)</f>
        <v>0</v>
      </c>
      <c r="BF1531" s="175" t="n">
        <f aca="false">IF(N1531="snížená",J1531,0)</f>
        <v>0</v>
      </c>
      <c r="BG1531" s="175" t="n">
        <f aca="false">IF(N1531="zákl. přenesená",J1531,0)</f>
        <v>0</v>
      </c>
      <c r="BH1531" s="175" t="n">
        <f aca="false">IF(N1531="sníž. přenesená",J1531,0)</f>
        <v>0</v>
      </c>
      <c r="BI1531" s="175" t="n">
        <f aca="false">IF(N1531="nulová",J1531,0)</f>
        <v>0</v>
      </c>
      <c r="BJ1531" s="3" t="s">
        <v>80</v>
      </c>
      <c r="BK1531" s="175" t="n">
        <f aca="false">ROUND(I1531*H1531,2)</f>
        <v>0</v>
      </c>
      <c r="BL1531" s="3" t="s">
        <v>321</v>
      </c>
      <c r="BM1531" s="174" t="s">
        <v>2036</v>
      </c>
    </row>
    <row r="1532" s="22" customFormat="true" ht="96.05" hidden="false" customHeight="false" outlineLevel="0" collapsed="false">
      <c r="A1532" s="17"/>
      <c r="B1532" s="18"/>
      <c r="C1532" s="17"/>
      <c r="D1532" s="178" t="s">
        <v>1806</v>
      </c>
      <c r="E1532" s="17"/>
      <c r="F1532" s="224" t="s">
        <v>2004</v>
      </c>
      <c r="G1532" s="17"/>
      <c r="H1532" s="17"/>
      <c r="I1532" s="17"/>
      <c r="J1532" s="17"/>
      <c r="K1532" s="17"/>
      <c r="L1532" s="18"/>
      <c r="M1532" s="225"/>
      <c r="N1532" s="226"/>
      <c r="O1532" s="55"/>
      <c r="P1532" s="55"/>
      <c r="Q1532" s="55"/>
      <c r="R1532" s="55"/>
      <c r="S1532" s="55"/>
      <c r="T1532" s="56"/>
      <c r="U1532" s="17"/>
      <c r="V1532" s="17"/>
      <c r="W1532" s="17"/>
      <c r="X1532" s="17"/>
      <c r="Y1532" s="17"/>
      <c r="Z1532" s="17"/>
      <c r="AA1532" s="17"/>
      <c r="AB1532" s="17"/>
      <c r="AC1532" s="17"/>
      <c r="AD1532" s="17"/>
      <c r="AE1532" s="17"/>
      <c r="AT1532" s="3" t="s">
        <v>1806</v>
      </c>
      <c r="AU1532" s="3" t="s">
        <v>82</v>
      </c>
    </row>
    <row r="1533" s="22" customFormat="true" ht="21.75" hidden="false" customHeight="true" outlineLevel="0" collapsed="false">
      <c r="A1533" s="17"/>
      <c r="B1533" s="162"/>
      <c r="C1533" s="163" t="s">
        <v>2037</v>
      </c>
      <c r="D1533" s="163" t="s">
        <v>127</v>
      </c>
      <c r="E1533" s="164" t="s">
        <v>2038</v>
      </c>
      <c r="F1533" s="165" t="s">
        <v>2039</v>
      </c>
      <c r="G1533" s="166" t="s">
        <v>1582</v>
      </c>
      <c r="H1533" s="167" t="n">
        <v>2</v>
      </c>
      <c r="I1533" s="168"/>
      <c r="J1533" s="168" t="n">
        <f aca="false">ROUND(I1533*H1533,2)</f>
        <v>0</v>
      </c>
      <c r="K1533" s="169"/>
      <c r="L1533" s="18"/>
      <c r="M1533" s="170"/>
      <c r="N1533" s="171" t="s">
        <v>37</v>
      </c>
      <c r="O1533" s="172" t="n">
        <v>0</v>
      </c>
      <c r="P1533" s="172" t="n">
        <f aca="false">O1533*H1533</f>
        <v>0</v>
      </c>
      <c r="Q1533" s="172" t="n">
        <v>0</v>
      </c>
      <c r="R1533" s="172" t="n">
        <f aca="false">Q1533*H1533</f>
        <v>0</v>
      </c>
      <c r="S1533" s="172" t="n">
        <v>0</v>
      </c>
      <c r="T1533" s="173" t="n">
        <f aca="false">S1533*H1533</f>
        <v>0</v>
      </c>
      <c r="U1533" s="17"/>
      <c r="V1533" s="17"/>
      <c r="W1533" s="17"/>
      <c r="X1533" s="17"/>
      <c r="Y1533" s="17"/>
      <c r="Z1533" s="17"/>
      <c r="AA1533" s="17"/>
      <c r="AB1533" s="17"/>
      <c r="AC1533" s="17"/>
      <c r="AD1533" s="17"/>
      <c r="AE1533" s="17"/>
      <c r="AR1533" s="174" t="s">
        <v>321</v>
      </c>
      <c r="AT1533" s="174" t="s">
        <v>127</v>
      </c>
      <c r="AU1533" s="174" t="s">
        <v>82</v>
      </c>
      <c r="AY1533" s="3" t="s">
        <v>124</v>
      </c>
      <c r="BE1533" s="175" t="n">
        <f aca="false">IF(N1533="základní",J1533,0)</f>
        <v>0</v>
      </c>
      <c r="BF1533" s="175" t="n">
        <f aca="false">IF(N1533="snížená",J1533,0)</f>
        <v>0</v>
      </c>
      <c r="BG1533" s="175" t="n">
        <f aca="false">IF(N1533="zákl. přenesená",J1533,0)</f>
        <v>0</v>
      </c>
      <c r="BH1533" s="175" t="n">
        <f aca="false">IF(N1533="sníž. přenesená",J1533,0)</f>
        <v>0</v>
      </c>
      <c r="BI1533" s="175" t="n">
        <f aca="false">IF(N1533="nulová",J1533,0)</f>
        <v>0</v>
      </c>
      <c r="BJ1533" s="3" t="s">
        <v>80</v>
      </c>
      <c r="BK1533" s="175" t="n">
        <f aca="false">ROUND(I1533*H1533,2)</f>
        <v>0</v>
      </c>
      <c r="BL1533" s="3" t="s">
        <v>321</v>
      </c>
      <c r="BM1533" s="174" t="s">
        <v>2040</v>
      </c>
    </row>
    <row r="1534" s="22" customFormat="true" ht="33" hidden="false" customHeight="true" outlineLevel="0" collapsed="false">
      <c r="A1534" s="17"/>
      <c r="B1534" s="162"/>
      <c r="C1534" s="163" t="s">
        <v>2041</v>
      </c>
      <c r="D1534" s="163" t="s">
        <v>127</v>
      </c>
      <c r="E1534" s="164" t="s">
        <v>2042</v>
      </c>
      <c r="F1534" s="165" t="s">
        <v>2043</v>
      </c>
      <c r="G1534" s="166" t="s">
        <v>1569</v>
      </c>
      <c r="H1534" s="167" t="n">
        <v>34.95</v>
      </c>
      <c r="I1534" s="168"/>
      <c r="J1534" s="168" t="n">
        <f aca="false">ROUND(I1534*H1534,2)</f>
        <v>0</v>
      </c>
      <c r="K1534" s="169"/>
      <c r="L1534" s="18"/>
      <c r="M1534" s="170"/>
      <c r="N1534" s="171" t="s">
        <v>37</v>
      </c>
      <c r="O1534" s="172" t="n">
        <v>0</v>
      </c>
      <c r="P1534" s="172" t="n">
        <f aca="false">O1534*H1534</f>
        <v>0</v>
      </c>
      <c r="Q1534" s="172" t="n">
        <v>0</v>
      </c>
      <c r="R1534" s="172" t="n">
        <f aca="false">Q1534*H1534</f>
        <v>0</v>
      </c>
      <c r="S1534" s="172" t="n">
        <v>0</v>
      </c>
      <c r="T1534" s="173" t="n">
        <f aca="false">S1534*H1534</f>
        <v>0</v>
      </c>
      <c r="U1534" s="17"/>
      <c r="V1534" s="17"/>
      <c r="W1534" s="17"/>
      <c r="X1534" s="17"/>
      <c r="Y1534" s="17"/>
      <c r="Z1534" s="17"/>
      <c r="AA1534" s="17"/>
      <c r="AB1534" s="17"/>
      <c r="AC1534" s="17"/>
      <c r="AD1534" s="17"/>
      <c r="AE1534" s="17"/>
      <c r="AR1534" s="174" t="s">
        <v>321</v>
      </c>
      <c r="AT1534" s="174" t="s">
        <v>127</v>
      </c>
      <c r="AU1534" s="174" t="s">
        <v>82</v>
      </c>
      <c r="AY1534" s="3" t="s">
        <v>124</v>
      </c>
      <c r="BE1534" s="175" t="n">
        <f aca="false">IF(N1534="základní",J1534,0)</f>
        <v>0</v>
      </c>
      <c r="BF1534" s="175" t="n">
        <f aca="false">IF(N1534="snížená",J1534,0)</f>
        <v>0</v>
      </c>
      <c r="BG1534" s="175" t="n">
        <f aca="false">IF(N1534="zákl. přenesená",J1534,0)</f>
        <v>0</v>
      </c>
      <c r="BH1534" s="175" t="n">
        <f aca="false">IF(N1534="sníž. přenesená",J1534,0)</f>
        <v>0</v>
      </c>
      <c r="BI1534" s="175" t="n">
        <f aca="false">IF(N1534="nulová",J1534,0)</f>
        <v>0</v>
      </c>
      <c r="BJ1534" s="3" t="s">
        <v>80</v>
      </c>
      <c r="BK1534" s="175" t="n">
        <f aca="false">ROUND(I1534*H1534,2)</f>
        <v>0</v>
      </c>
      <c r="BL1534" s="3" t="s">
        <v>321</v>
      </c>
      <c r="BM1534" s="174" t="s">
        <v>2044</v>
      </c>
    </row>
    <row r="1535" s="22" customFormat="true" ht="33" hidden="false" customHeight="true" outlineLevel="0" collapsed="false">
      <c r="A1535" s="17"/>
      <c r="B1535" s="162"/>
      <c r="C1535" s="163" t="s">
        <v>2045</v>
      </c>
      <c r="D1535" s="163" t="s">
        <v>127</v>
      </c>
      <c r="E1535" s="164" t="s">
        <v>2046</v>
      </c>
      <c r="F1535" s="165" t="s">
        <v>2047</v>
      </c>
      <c r="G1535" s="166" t="s">
        <v>1582</v>
      </c>
      <c r="H1535" s="167" t="n">
        <v>8</v>
      </c>
      <c r="I1535" s="168"/>
      <c r="J1535" s="168" t="n">
        <f aca="false">ROUND(I1535*H1535,2)</f>
        <v>0</v>
      </c>
      <c r="K1535" s="169"/>
      <c r="L1535" s="18"/>
      <c r="M1535" s="170"/>
      <c r="N1535" s="171" t="s">
        <v>37</v>
      </c>
      <c r="O1535" s="172" t="n">
        <v>0</v>
      </c>
      <c r="P1535" s="172" t="n">
        <f aca="false">O1535*H1535</f>
        <v>0</v>
      </c>
      <c r="Q1535" s="172" t="n">
        <v>0</v>
      </c>
      <c r="R1535" s="172" t="n">
        <f aca="false">Q1535*H1535</f>
        <v>0</v>
      </c>
      <c r="S1535" s="172" t="n">
        <v>0</v>
      </c>
      <c r="T1535" s="173" t="n">
        <f aca="false">S1535*H1535</f>
        <v>0</v>
      </c>
      <c r="U1535" s="17"/>
      <c r="V1535" s="17"/>
      <c r="W1535" s="17"/>
      <c r="X1535" s="17"/>
      <c r="Y1535" s="17"/>
      <c r="Z1535" s="17"/>
      <c r="AA1535" s="17"/>
      <c r="AB1535" s="17"/>
      <c r="AC1535" s="17"/>
      <c r="AD1535" s="17"/>
      <c r="AE1535" s="17"/>
      <c r="AR1535" s="174" t="s">
        <v>321</v>
      </c>
      <c r="AT1535" s="174" t="s">
        <v>127</v>
      </c>
      <c r="AU1535" s="174" t="s">
        <v>82</v>
      </c>
      <c r="AY1535" s="3" t="s">
        <v>124</v>
      </c>
      <c r="BE1535" s="175" t="n">
        <f aca="false">IF(N1535="základní",J1535,0)</f>
        <v>0</v>
      </c>
      <c r="BF1535" s="175" t="n">
        <f aca="false">IF(N1535="snížená",J1535,0)</f>
        <v>0</v>
      </c>
      <c r="BG1535" s="175" t="n">
        <f aca="false">IF(N1535="zákl. přenesená",J1535,0)</f>
        <v>0</v>
      </c>
      <c r="BH1535" s="175" t="n">
        <f aca="false">IF(N1535="sníž. přenesená",J1535,0)</f>
        <v>0</v>
      </c>
      <c r="BI1535" s="175" t="n">
        <f aca="false">IF(N1535="nulová",J1535,0)</f>
        <v>0</v>
      </c>
      <c r="BJ1535" s="3" t="s">
        <v>80</v>
      </c>
      <c r="BK1535" s="175" t="n">
        <f aca="false">ROUND(I1535*H1535,2)</f>
        <v>0</v>
      </c>
      <c r="BL1535" s="3" t="s">
        <v>321</v>
      </c>
      <c r="BM1535" s="174" t="s">
        <v>2048</v>
      </c>
    </row>
    <row r="1536" s="22" customFormat="true" ht="21.75" hidden="false" customHeight="true" outlineLevel="0" collapsed="false">
      <c r="A1536" s="17"/>
      <c r="B1536" s="162"/>
      <c r="C1536" s="163" t="s">
        <v>2049</v>
      </c>
      <c r="D1536" s="163" t="s">
        <v>127</v>
      </c>
      <c r="E1536" s="164" t="s">
        <v>2050</v>
      </c>
      <c r="F1536" s="165" t="s">
        <v>2051</v>
      </c>
      <c r="G1536" s="166" t="s">
        <v>1582</v>
      </c>
      <c r="H1536" s="167" t="n">
        <v>1</v>
      </c>
      <c r="I1536" s="168"/>
      <c r="J1536" s="168" t="n">
        <f aca="false">ROUND(I1536*H1536,2)</f>
        <v>0</v>
      </c>
      <c r="K1536" s="169"/>
      <c r="L1536" s="18"/>
      <c r="M1536" s="170"/>
      <c r="N1536" s="171" t="s">
        <v>37</v>
      </c>
      <c r="O1536" s="172" t="n">
        <v>0</v>
      </c>
      <c r="P1536" s="172" t="n">
        <f aca="false">O1536*H1536</f>
        <v>0</v>
      </c>
      <c r="Q1536" s="172" t="n">
        <v>0</v>
      </c>
      <c r="R1536" s="172" t="n">
        <f aca="false">Q1536*H1536</f>
        <v>0</v>
      </c>
      <c r="S1536" s="172" t="n">
        <v>0</v>
      </c>
      <c r="T1536" s="173" t="n">
        <f aca="false">S1536*H1536</f>
        <v>0</v>
      </c>
      <c r="U1536" s="17"/>
      <c r="V1536" s="17"/>
      <c r="W1536" s="17"/>
      <c r="X1536" s="17"/>
      <c r="Y1536" s="17"/>
      <c r="Z1536" s="17"/>
      <c r="AA1536" s="17"/>
      <c r="AB1536" s="17"/>
      <c r="AC1536" s="17"/>
      <c r="AD1536" s="17"/>
      <c r="AE1536" s="17"/>
      <c r="AR1536" s="174" t="s">
        <v>321</v>
      </c>
      <c r="AT1536" s="174" t="s">
        <v>127</v>
      </c>
      <c r="AU1536" s="174" t="s">
        <v>82</v>
      </c>
      <c r="AY1536" s="3" t="s">
        <v>124</v>
      </c>
      <c r="BE1536" s="175" t="n">
        <f aca="false">IF(N1536="základní",J1536,0)</f>
        <v>0</v>
      </c>
      <c r="BF1536" s="175" t="n">
        <f aca="false">IF(N1536="snížená",J1536,0)</f>
        <v>0</v>
      </c>
      <c r="BG1536" s="175" t="n">
        <f aca="false">IF(N1536="zákl. přenesená",J1536,0)</f>
        <v>0</v>
      </c>
      <c r="BH1536" s="175" t="n">
        <f aca="false">IF(N1536="sníž. přenesená",J1536,0)</f>
        <v>0</v>
      </c>
      <c r="BI1536" s="175" t="n">
        <f aca="false">IF(N1536="nulová",J1536,0)</f>
        <v>0</v>
      </c>
      <c r="BJ1536" s="3" t="s">
        <v>80</v>
      </c>
      <c r="BK1536" s="175" t="n">
        <f aca="false">ROUND(I1536*H1536,2)</f>
        <v>0</v>
      </c>
      <c r="BL1536" s="3" t="s">
        <v>321</v>
      </c>
      <c r="BM1536" s="174" t="s">
        <v>2052</v>
      </c>
    </row>
    <row r="1537" s="22" customFormat="true" ht="16.5" hidden="false" customHeight="true" outlineLevel="0" collapsed="false">
      <c r="A1537" s="17"/>
      <c r="B1537" s="162"/>
      <c r="C1537" s="163" t="s">
        <v>2053</v>
      </c>
      <c r="D1537" s="163" t="s">
        <v>127</v>
      </c>
      <c r="E1537" s="164" t="s">
        <v>2054</v>
      </c>
      <c r="F1537" s="165" t="s">
        <v>2055</v>
      </c>
      <c r="G1537" s="166" t="s">
        <v>1933</v>
      </c>
      <c r="H1537" s="167" t="n">
        <v>1</v>
      </c>
      <c r="I1537" s="168"/>
      <c r="J1537" s="168" t="n">
        <f aca="false">ROUND(I1537*H1537,2)</f>
        <v>0</v>
      </c>
      <c r="K1537" s="169"/>
      <c r="L1537" s="18"/>
      <c r="M1537" s="170"/>
      <c r="N1537" s="171" t="s">
        <v>37</v>
      </c>
      <c r="O1537" s="172" t="n">
        <v>0</v>
      </c>
      <c r="P1537" s="172" t="n">
        <f aca="false">O1537*H1537</f>
        <v>0</v>
      </c>
      <c r="Q1537" s="172" t="n">
        <v>0</v>
      </c>
      <c r="R1537" s="172" t="n">
        <f aca="false">Q1537*H1537</f>
        <v>0</v>
      </c>
      <c r="S1537" s="172" t="n">
        <v>0</v>
      </c>
      <c r="T1537" s="173" t="n">
        <f aca="false">S1537*H1537</f>
        <v>0</v>
      </c>
      <c r="U1537" s="17"/>
      <c r="V1537" s="17"/>
      <c r="W1537" s="17"/>
      <c r="X1537" s="17"/>
      <c r="Y1537" s="17"/>
      <c r="Z1537" s="17"/>
      <c r="AA1537" s="17"/>
      <c r="AB1537" s="17"/>
      <c r="AC1537" s="17"/>
      <c r="AD1537" s="17"/>
      <c r="AE1537" s="17"/>
      <c r="AR1537" s="174" t="s">
        <v>321</v>
      </c>
      <c r="AT1537" s="174" t="s">
        <v>127</v>
      </c>
      <c r="AU1537" s="174" t="s">
        <v>82</v>
      </c>
      <c r="AY1537" s="3" t="s">
        <v>124</v>
      </c>
      <c r="BE1537" s="175" t="n">
        <f aca="false">IF(N1537="základní",J1537,0)</f>
        <v>0</v>
      </c>
      <c r="BF1537" s="175" t="n">
        <f aca="false">IF(N1537="snížená",J1537,0)</f>
        <v>0</v>
      </c>
      <c r="BG1537" s="175" t="n">
        <f aca="false">IF(N1537="zákl. přenesená",J1537,0)</f>
        <v>0</v>
      </c>
      <c r="BH1537" s="175" t="n">
        <f aca="false">IF(N1537="sníž. přenesená",J1537,0)</f>
        <v>0</v>
      </c>
      <c r="BI1537" s="175" t="n">
        <f aca="false">IF(N1537="nulová",J1537,0)</f>
        <v>0</v>
      </c>
      <c r="BJ1537" s="3" t="s">
        <v>80</v>
      </c>
      <c r="BK1537" s="175" t="n">
        <f aca="false">ROUND(I1537*H1537,2)</f>
        <v>0</v>
      </c>
      <c r="BL1537" s="3" t="s">
        <v>321</v>
      </c>
      <c r="BM1537" s="174" t="s">
        <v>2056</v>
      </c>
    </row>
    <row r="1538" s="22" customFormat="true" ht="40.75" hidden="false" customHeight="false" outlineLevel="0" collapsed="false">
      <c r="A1538" s="17"/>
      <c r="B1538" s="18"/>
      <c r="C1538" s="17"/>
      <c r="D1538" s="178" t="s">
        <v>1806</v>
      </c>
      <c r="E1538" s="17"/>
      <c r="F1538" s="224" t="s">
        <v>2057</v>
      </c>
      <c r="G1538" s="17"/>
      <c r="H1538" s="17"/>
      <c r="I1538" s="17"/>
      <c r="J1538" s="17"/>
      <c r="K1538" s="17"/>
      <c r="L1538" s="18"/>
      <c r="M1538" s="225"/>
      <c r="N1538" s="226"/>
      <c r="O1538" s="55"/>
      <c r="P1538" s="55"/>
      <c r="Q1538" s="55"/>
      <c r="R1538" s="55"/>
      <c r="S1538" s="55"/>
      <c r="T1538" s="56"/>
      <c r="U1538" s="17"/>
      <c r="V1538" s="17"/>
      <c r="W1538" s="17"/>
      <c r="X1538" s="17"/>
      <c r="Y1538" s="17"/>
      <c r="Z1538" s="17"/>
      <c r="AA1538" s="17"/>
      <c r="AB1538" s="17"/>
      <c r="AC1538" s="17"/>
      <c r="AD1538" s="17"/>
      <c r="AE1538" s="17"/>
      <c r="AT1538" s="3" t="s">
        <v>1806</v>
      </c>
      <c r="AU1538" s="3" t="s">
        <v>82</v>
      </c>
    </row>
    <row r="1539" s="22" customFormat="true" ht="16.5" hidden="false" customHeight="true" outlineLevel="0" collapsed="false">
      <c r="A1539" s="17"/>
      <c r="B1539" s="162"/>
      <c r="C1539" s="163" t="s">
        <v>2058</v>
      </c>
      <c r="D1539" s="163" t="s">
        <v>127</v>
      </c>
      <c r="E1539" s="164" t="s">
        <v>2059</v>
      </c>
      <c r="F1539" s="165" t="s">
        <v>2055</v>
      </c>
      <c r="G1539" s="166" t="s">
        <v>1933</v>
      </c>
      <c r="H1539" s="167" t="n">
        <v>1</v>
      </c>
      <c r="I1539" s="168"/>
      <c r="J1539" s="168" t="n">
        <f aca="false">ROUND(I1539*H1539,2)</f>
        <v>0</v>
      </c>
      <c r="K1539" s="169"/>
      <c r="L1539" s="18"/>
      <c r="M1539" s="170"/>
      <c r="N1539" s="171" t="s">
        <v>37</v>
      </c>
      <c r="O1539" s="172" t="n">
        <v>0</v>
      </c>
      <c r="P1539" s="172" t="n">
        <f aca="false">O1539*H1539</f>
        <v>0</v>
      </c>
      <c r="Q1539" s="172" t="n">
        <v>0</v>
      </c>
      <c r="R1539" s="172" t="n">
        <f aca="false">Q1539*H1539</f>
        <v>0</v>
      </c>
      <c r="S1539" s="172" t="n">
        <v>0</v>
      </c>
      <c r="T1539" s="173" t="n">
        <f aca="false">S1539*H1539</f>
        <v>0</v>
      </c>
      <c r="U1539" s="17"/>
      <c r="V1539" s="17"/>
      <c r="W1539" s="17"/>
      <c r="X1539" s="17"/>
      <c r="Y1539" s="17"/>
      <c r="Z1539" s="17"/>
      <c r="AA1539" s="17"/>
      <c r="AB1539" s="17"/>
      <c r="AC1539" s="17"/>
      <c r="AD1539" s="17"/>
      <c r="AE1539" s="17"/>
      <c r="AR1539" s="174" t="s">
        <v>321</v>
      </c>
      <c r="AT1539" s="174" t="s">
        <v>127</v>
      </c>
      <c r="AU1539" s="174" t="s">
        <v>82</v>
      </c>
      <c r="AY1539" s="3" t="s">
        <v>124</v>
      </c>
      <c r="BE1539" s="175" t="n">
        <f aca="false">IF(N1539="základní",J1539,0)</f>
        <v>0</v>
      </c>
      <c r="BF1539" s="175" t="n">
        <f aca="false">IF(N1539="snížená",J1539,0)</f>
        <v>0</v>
      </c>
      <c r="BG1539" s="175" t="n">
        <f aca="false">IF(N1539="zákl. přenesená",J1539,0)</f>
        <v>0</v>
      </c>
      <c r="BH1539" s="175" t="n">
        <f aca="false">IF(N1539="sníž. přenesená",J1539,0)</f>
        <v>0</v>
      </c>
      <c r="BI1539" s="175" t="n">
        <f aca="false">IF(N1539="nulová",J1539,0)</f>
        <v>0</v>
      </c>
      <c r="BJ1539" s="3" t="s">
        <v>80</v>
      </c>
      <c r="BK1539" s="175" t="n">
        <f aca="false">ROUND(I1539*H1539,2)</f>
        <v>0</v>
      </c>
      <c r="BL1539" s="3" t="s">
        <v>321</v>
      </c>
      <c r="BM1539" s="174" t="s">
        <v>2060</v>
      </c>
    </row>
    <row r="1540" s="22" customFormat="true" ht="32.85" hidden="false" customHeight="false" outlineLevel="0" collapsed="false">
      <c r="A1540" s="17"/>
      <c r="B1540" s="18"/>
      <c r="C1540" s="17"/>
      <c r="D1540" s="178" t="s">
        <v>1806</v>
      </c>
      <c r="E1540" s="17"/>
      <c r="F1540" s="224" t="s">
        <v>2061</v>
      </c>
      <c r="G1540" s="17"/>
      <c r="H1540" s="17"/>
      <c r="I1540" s="17"/>
      <c r="J1540" s="17"/>
      <c r="K1540" s="17"/>
      <c r="L1540" s="18"/>
      <c r="M1540" s="225"/>
      <c r="N1540" s="226"/>
      <c r="O1540" s="55"/>
      <c r="P1540" s="55"/>
      <c r="Q1540" s="55"/>
      <c r="R1540" s="55"/>
      <c r="S1540" s="55"/>
      <c r="T1540" s="56"/>
      <c r="U1540" s="17"/>
      <c r="V1540" s="17"/>
      <c r="W1540" s="17"/>
      <c r="X1540" s="17"/>
      <c r="Y1540" s="17"/>
      <c r="Z1540" s="17"/>
      <c r="AA1540" s="17"/>
      <c r="AB1540" s="17"/>
      <c r="AC1540" s="17"/>
      <c r="AD1540" s="17"/>
      <c r="AE1540" s="17"/>
      <c r="AT1540" s="3" t="s">
        <v>1806</v>
      </c>
      <c r="AU1540" s="3" t="s">
        <v>82</v>
      </c>
    </row>
    <row r="1541" s="22" customFormat="true" ht="16.5" hidden="false" customHeight="true" outlineLevel="0" collapsed="false">
      <c r="A1541" s="17"/>
      <c r="B1541" s="162"/>
      <c r="C1541" s="163" t="s">
        <v>2062</v>
      </c>
      <c r="D1541" s="163" t="s">
        <v>127</v>
      </c>
      <c r="E1541" s="164" t="s">
        <v>2063</v>
      </c>
      <c r="F1541" s="165" t="s">
        <v>2064</v>
      </c>
      <c r="G1541" s="166" t="s">
        <v>1582</v>
      </c>
      <c r="H1541" s="167" t="n">
        <v>3</v>
      </c>
      <c r="I1541" s="168"/>
      <c r="J1541" s="168" t="n">
        <f aca="false">ROUND(I1541*H1541,2)</f>
        <v>0</v>
      </c>
      <c r="K1541" s="169"/>
      <c r="L1541" s="18"/>
      <c r="M1541" s="170"/>
      <c r="N1541" s="171" t="s">
        <v>37</v>
      </c>
      <c r="O1541" s="172" t="n">
        <v>0</v>
      </c>
      <c r="P1541" s="172" t="n">
        <f aca="false">O1541*H1541</f>
        <v>0</v>
      </c>
      <c r="Q1541" s="172" t="n">
        <v>0</v>
      </c>
      <c r="R1541" s="172" t="n">
        <f aca="false">Q1541*H1541</f>
        <v>0</v>
      </c>
      <c r="S1541" s="172" t="n">
        <v>0</v>
      </c>
      <c r="T1541" s="173" t="n">
        <f aca="false">S1541*H1541</f>
        <v>0</v>
      </c>
      <c r="U1541" s="17"/>
      <c r="V1541" s="17"/>
      <c r="W1541" s="17"/>
      <c r="X1541" s="17"/>
      <c r="Y1541" s="17"/>
      <c r="Z1541" s="17"/>
      <c r="AA1541" s="17"/>
      <c r="AB1541" s="17"/>
      <c r="AC1541" s="17"/>
      <c r="AD1541" s="17"/>
      <c r="AE1541" s="17"/>
      <c r="AR1541" s="174" t="s">
        <v>321</v>
      </c>
      <c r="AT1541" s="174" t="s">
        <v>127</v>
      </c>
      <c r="AU1541" s="174" t="s">
        <v>82</v>
      </c>
      <c r="AY1541" s="3" t="s">
        <v>124</v>
      </c>
      <c r="BE1541" s="175" t="n">
        <f aca="false">IF(N1541="základní",J1541,0)</f>
        <v>0</v>
      </c>
      <c r="BF1541" s="175" t="n">
        <f aca="false">IF(N1541="snížená",J1541,0)</f>
        <v>0</v>
      </c>
      <c r="BG1541" s="175" t="n">
        <f aca="false">IF(N1541="zákl. přenesená",J1541,0)</f>
        <v>0</v>
      </c>
      <c r="BH1541" s="175" t="n">
        <f aca="false">IF(N1541="sníž. přenesená",J1541,0)</f>
        <v>0</v>
      </c>
      <c r="BI1541" s="175" t="n">
        <f aca="false">IF(N1541="nulová",J1541,0)</f>
        <v>0</v>
      </c>
      <c r="BJ1541" s="3" t="s">
        <v>80</v>
      </c>
      <c r="BK1541" s="175" t="n">
        <f aca="false">ROUND(I1541*H1541,2)</f>
        <v>0</v>
      </c>
      <c r="BL1541" s="3" t="s">
        <v>321</v>
      </c>
      <c r="BM1541" s="174" t="s">
        <v>2065</v>
      </c>
    </row>
    <row r="1542" s="22" customFormat="true" ht="16.5" hidden="false" customHeight="true" outlineLevel="0" collapsed="false">
      <c r="A1542" s="17"/>
      <c r="B1542" s="162"/>
      <c r="C1542" s="163" t="s">
        <v>2066</v>
      </c>
      <c r="D1542" s="163" t="s">
        <v>127</v>
      </c>
      <c r="E1542" s="164" t="s">
        <v>2067</v>
      </c>
      <c r="F1542" s="165" t="s">
        <v>2068</v>
      </c>
      <c r="G1542" s="166" t="s">
        <v>1582</v>
      </c>
      <c r="H1542" s="167" t="n">
        <v>1</v>
      </c>
      <c r="I1542" s="168"/>
      <c r="J1542" s="168" t="n">
        <f aca="false">ROUND(I1542*H1542,2)</f>
        <v>0</v>
      </c>
      <c r="K1542" s="169"/>
      <c r="L1542" s="18"/>
      <c r="M1542" s="170"/>
      <c r="N1542" s="171" t="s">
        <v>37</v>
      </c>
      <c r="O1542" s="172" t="n">
        <v>0</v>
      </c>
      <c r="P1542" s="172" t="n">
        <f aca="false">O1542*H1542</f>
        <v>0</v>
      </c>
      <c r="Q1542" s="172" t="n">
        <v>0</v>
      </c>
      <c r="R1542" s="172" t="n">
        <f aca="false">Q1542*H1542</f>
        <v>0</v>
      </c>
      <c r="S1542" s="172" t="n">
        <v>0</v>
      </c>
      <c r="T1542" s="173" t="n">
        <f aca="false">S1542*H1542</f>
        <v>0</v>
      </c>
      <c r="U1542" s="17"/>
      <c r="V1542" s="17"/>
      <c r="W1542" s="17"/>
      <c r="X1542" s="17"/>
      <c r="Y1542" s="17"/>
      <c r="Z1542" s="17"/>
      <c r="AA1542" s="17"/>
      <c r="AB1542" s="17"/>
      <c r="AC1542" s="17"/>
      <c r="AD1542" s="17"/>
      <c r="AE1542" s="17"/>
      <c r="AR1542" s="174" t="s">
        <v>321</v>
      </c>
      <c r="AT1542" s="174" t="s">
        <v>127</v>
      </c>
      <c r="AU1542" s="174" t="s">
        <v>82</v>
      </c>
      <c r="AY1542" s="3" t="s">
        <v>124</v>
      </c>
      <c r="BE1542" s="175" t="n">
        <f aca="false">IF(N1542="základní",J1542,0)</f>
        <v>0</v>
      </c>
      <c r="BF1542" s="175" t="n">
        <f aca="false">IF(N1542="snížená",J1542,0)</f>
        <v>0</v>
      </c>
      <c r="BG1542" s="175" t="n">
        <f aca="false">IF(N1542="zákl. přenesená",J1542,0)</f>
        <v>0</v>
      </c>
      <c r="BH1542" s="175" t="n">
        <f aca="false">IF(N1542="sníž. přenesená",J1542,0)</f>
        <v>0</v>
      </c>
      <c r="BI1542" s="175" t="n">
        <f aca="false">IF(N1542="nulová",J1542,0)</f>
        <v>0</v>
      </c>
      <c r="BJ1542" s="3" t="s">
        <v>80</v>
      </c>
      <c r="BK1542" s="175" t="n">
        <f aca="false">ROUND(I1542*H1542,2)</f>
        <v>0</v>
      </c>
      <c r="BL1542" s="3" t="s">
        <v>321</v>
      </c>
      <c r="BM1542" s="174" t="s">
        <v>2069</v>
      </c>
    </row>
    <row r="1543" s="22" customFormat="true" ht="40.75" hidden="false" customHeight="false" outlineLevel="0" collapsed="false">
      <c r="A1543" s="17"/>
      <c r="B1543" s="18"/>
      <c r="C1543" s="17"/>
      <c r="D1543" s="178" t="s">
        <v>1806</v>
      </c>
      <c r="E1543" s="17"/>
      <c r="F1543" s="224" t="s">
        <v>2070</v>
      </c>
      <c r="G1543" s="17"/>
      <c r="H1543" s="17"/>
      <c r="I1543" s="17"/>
      <c r="J1543" s="17"/>
      <c r="K1543" s="17"/>
      <c r="L1543" s="18"/>
      <c r="M1543" s="225"/>
      <c r="N1543" s="226"/>
      <c r="O1543" s="55"/>
      <c r="P1543" s="55"/>
      <c r="Q1543" s="55"/>
      <c r="R1543" s="55"/>
      <c r="S1543" s="55"/>
      <c r="T1543" s="56"/>
      <c r="U1543" s="17"/>
      <c r="V1543" s="17"/>
      <c r="W1543" s="17"/>
      <c r="X1543" s="17"/>
      <c r="Y1543" s="17"/>
      <c r="Z1543" s="17"/>
      <c r="AA1543" s="17"/>
      <c r="AB1543" s="17"/>
      <c r="AC1543" s="17"/>
      <c r="AD1543" s="17"/>
      <c r="AE1543" s="17"/>
      <c r="AT1543" s="3" t="s">
        <v>1806</v>
      </c>
      <c r="AU1543" s="3" t="s">
        <v>82</v>
      </c>
    </row>
    <row r="1544" s="22" customFormat="true" ht="16.5" hidden="false" customHeight="true" outlineLevel="0" collapsed="false">
      <c r="A1544" s="17"/>
      <c r="B1544" s="162"/>
      <c r="C1544" s="163" t="s">
        <v>2071</v>
      </c>
      <c r="D1544" s="163" t="s">
        <v>127</v>
      </c>
      <c r="E1544" s="164" t="s">
        <v>2072</v>
      </c>
      <c r="F1544" s="165" t="s">
        <v>2073</v>
      </c>
      <c r="G1544" s="166" t="s">
        <v>1582</v>
      </c>
      <c r="H1544" s="167" t="n">
        <v>2</v>
      </c>
      <c r="I1544" s="168"/>
      <c r="J1544" s="168" t="n">
        <f aca="false">ROUND(I1544*H1544,2)</f>
        <v>0</v>
      </c>
      <c r="K1544" s="169"/>
      <c r="L1544" s="18"/>
      <c r="M1544" s="170"/>
      <c r="N1544" s="171" t="s">
        <v>37</v>
      </c>
      <c r="O1544" s="172" t="n">
        <v>0</v>
      </c>
      <c r="P1544" s="172" t="n">
        <f aca="false">O1544*H1544</f>
        <v>0</v>
      </c>
      <c r="Q1544" s="172" t="n">
        <v>0</v>
      </c>
      <c r="R1544" s="172" t="n">
        <f aca="false">Q1544*H1544</f>
        <v>0</v>
      </c>
      <c r="S1544" s="172" t="n">
        <v>0</v>
      </c>
      <c r="T1544" s="173" t="n">
        <f aca="false">S1544*H1544</f>
        <v>0</v>
      </c>
      <c r="U1544" s="17"/>
      <c r="V1544" s="17"/>
      <c r="W1544" s="17"/>
      <c r="X1544" s="17"/>
      <c r="Y1544" s="17"/>
      <c r="Z1544" s="17"/>
      <c r="AA1544" s="17"/>
      <c r="AB1544" s="17"/>
      <c r="AC1544" s="17"/>
      <c r="AD1544" s="17"/>
      <c r="AE1544" s="17"/>
      <c r="AR1544" s="174" t="s">
        <v>321</v>
      </c>
      <c r="AT1544" s="174" t="s">
        <v>127</v>
      </c>
      <c r="AU1544" s="174" t="s">
        <v>82</v>
      </c>
      <c r="AY1544" s="3" t="s">
        <v>124</v>
      </c>
      <c r="BE1544" s="175" t="n">
        <f aca="false">IF(N1544="základní",J1544,0)</f>
        <v>0</v>
      </c>
      <c r="BF1544" s="175" t="n">
        <f aca="false">IF(N1544="snížená",J1544,0)</f>
        <v>0</v>
      </c>
      <c r="BG1544" s="175" t="n">
        <f aca="false">IF(N1544="zákl. přenesená",J1544,0)</f>
        <v>0</v>
      </c>
      <c r="BH1544" s="175" t="n">
        <f aca="false">IF(N1544="sníž. přenesená",J1544,0)</f>
        <v>0</v>
      </c>
      <c r="BI1544" s="175" t="n">
        <f aca="false">IF(N1544="nulová",J1544,0)</f>
        <v>0</v>
      </c>
      <c r="BJ1544" s="3" t="s">
        <v>80</v>
      </c>
      <c r="BK1544" s="175" t="n">
        <f aca="false">ROUND(I1544*H1544,2)</f>
        <v>0</v>
      </c>
      <c r="BL1544" s="3" t="s">
        <v>321</v>
      </c>
      <c r="BM1544" s="174" t="s">
        <v>2074</v>
      </c>
    </row>
    <row r="1545" s="22" customFormat="true" ht="17.1" hidden="false" customHeight="false" outlineLevel="0" collapsed="false">
      <c r="A1545" s="17"/>
      <c r="B1545" s="18"/>
      <c r="C1545" s="17"/>
      <c r="D1545" s="178" t="s">
        <v>1806</v>
      </c>
      <c r="E1545" s="17"/>
      <c r="F1545" s="224" t="s">
        <v>2075</v>
      </c>
      <c r="G1545" s="17"/>
      <c r="H1545" s="17"/>
      <c r="I1545" s="17"/>
      <c r="J1545" s="17"/>
      <c r="K1545" s="17"/>
      <c r="L1545" s="18"/>
      <c r="M1545" s="225"/>
      <c r="N1545" s="226"/>
      <c r="O1545" s="55"/>
      <c r="P1545" s="55"/>
      <c r="Q1545" s="55"/>
      <c r="R1545" s="55"/>
      <c r="S1545" s="55"/>
      <c r="T1545" s="56"/>
      <c r="U1545" s="17"/>
      <c r="V1545" s="17"/>
      <c r="W1545" s="17"/>
      <c r="X1545" s="17"/>
      <c r="Y1545" s="17"/>
      <c r="Z1545" s="17"/>
      <c r="AA1545" s="17"/>
      <c r="AB1545" s="17"/>
      <c r="AC1545" s="17"/>
      <c r="AD1545" s="17"/>
      <c r="AE1545" s="17"/>
      <c r="AT1545" s="3" t="s">
        <v>1806</v>
      </c>
      <c r="AU1545" s="3" t="s">
        <v>82</v>
      </c>
    </row>
    <row r="1546" s="22" customFormat="true" ht="16.5" hidden="false" customHeight="true" outlineLevel="0" collapsed="false">
      <c r="A1546" s="17"/>
      <c r="B1546" s="162"/>
      <c r="C1546" s="163" t="s">
        <v>2076</v>
      </c>
      <c r="D1546" s="163" t="s">
        <v>127</v>
      </c>
      <c r="E1546" s="164" t="s">
        <v>2077</v>
      </c>
      <c r="F1546" s="165" t="s">
        <v>2078</v>
      </c>
      <c r="G1546" s="166" t="s">
        <v>1582</v>
      </c>
      <c r="H1546" s="167" t="n">
        <v>2</v>
      </c>
      <c r="I1546" s="168"/>
      <c r="J1546" s="168" t="n">
        <f aca="false">ROUND(I1546*H1546,2)</f>
        <v>0</v>
      </c>
      <c r="K1546" s="169"/>
      <c r="L1546" s="18"/>
      <c r="M1546" s="170"/>
      <c r="N1546" s="171" t="s">
        <v>37</v>
      </c>
      <c r="O1546" s="172" t="n">
        <v>0</v>
      </c>
      <c r="P1546" s="172" t="n">
        <f aca="false">O1546*H1546</f>
        <v>0</v>
      </c>
      <c r="Q1546" s="172" t="n">
        <v>0</v>
      </c>
      <c r="R1546" s="172" t="n">
        <f aca="false">Q1546*H1546</f>
        <v>0</v>
      </c>
      <c r="S1546" s="172" t="n">
        <v>0</v>
      </c>
      <c r="T1546" s="173" t="n">
        <f aca="false">S1546*H1546</f>
        <v>0</v>
      </c>
      <c r="U1546" s="17"/>
      <c r="V1546" s="17"/>
      <c r="W1546" s="17"/>
      <c r="X1546" s="17"/>
      <c r="Y1546" s="17"/>
      <c r="Z1546" s="17"/>
      <c r="AA1546" s="17"/>
      <c r="AB1546" s="17"/>
      <c r="AC1546" s="17"/>
      <c r="AD1546" s="17"/>
      <c r="AE1546" s="17"/>
      <c r="AR1546" s="174" t="s">
        <v>321</v>
      </c>
      <c r="AT1546" s="174" t="s">
        <v>127</v>
      </c>
      <c r="AU1546" s="174" t="s">
        <v>82</v>
      </c>
      <c r="AY1546" s="3" t="s">
        <v>124</v>
      </c>
      <c r="BE1546" s="175" t="n">
        <f aca="false">IF(N1546="základní",J1546,0)</f>
        <v>0</v>
      </c>
      <c r="BF1546" s="175" t="n">
        <f aca="false">IF(N1546="snížená",J1546,0)</f>
        <v>0</v>
      </c>
      <c r="BG1546" s="175" t="n">
        <f aca="false">IF(N1546="zákl. přenesená",J1546,0)</f>
        <v>0</v>
      </c>
      <c r="BH1546" s="175" t="n">
        <f aca="false">IF(N1546="sníž. přenesená",J1546,0)</f>
        <v>0</v>
      </c>
      <c r="BI1546" s="175" t="n">
        <f aca="false">IF(N1546="nulová",J1546,0)</f>
        <v>0</v>
      </c>
      <c r="BJ1546" s="3" t="s">
        <v>80</v>
      </c>
      <c r="BK1546" s="175" t="n">
        <f aca="false">ROUND(I1546*H1546,2)</f>
        <v>0</v>
      </c>
      <c r="BL1546" s="3" t="s">
        <v>321</v>
      </c>
      <c r="BM1546" s="174" t="s">
        <v>2079</v>
      </c>
    </row>
    <row r="1547" s="22" customFormat="true" ht="17.1" hidden="false" customHeight="false" outlineLevel="0" collapsed="false">
      <c r="A1547" s="17"/>
      <c r="B1547" s="18"/>
      <c r="C1547" s="17"/>
      <c r="D1547" s="178" t="s">
        <v>1806</v>
      </c>
      <c r="E1547" s="17"/>
      <c r="F1547" s="224" t="s">
        <v>2075</v>
      </c>
      <c r="G1547" s="17"/>
      <c r="H1547" s="17"/>
      <c r="I1547" s="17"/>
      <c r="J1547" s="17"/>
      <c r="K1547" s="17"/>
      <c r="L1547" s="18"/>
      <c r="M1547" s="225"/>
      <c r="N1547" s="226"/>
      <c r="O1547" s="55"/>
      <c r="P1547" s="55"/>
      <c r="Q1547" s="55"/>
      <c r="R1547" s="55"/>
      <c r="S1547" s="55"/>
      <c r="T1547" s="56"/>
      <c r="U1547" s="17"/>
      <c r="V1547" s="17"/>
      <c r="W1547" s="17"/>
      <c r="X1547" s="17"/>
      <c r="Y1547" s="17"/>
      <c r="Z1547" s="17"/>
      <c r="AA1547" s="17"/>
      <c r="AB1547" s="17"/>
      <c r="AC1547" s="17"/>
      <c r="AD1547" s="17"/>
      <c r="AE1547" s="17"/>
      <c r="AT1547" s="3" t="s">
        <v>1806</v>
      </c>
      <c r="AU1547" s="3" t="s">
        <v>82</v>
      </c>
    </row>
    <row r="1548" s="22" customFormat="true" ht="16.5" hidden="false" customHeight="true" outlineLevel="0" collapsed="false">
      <c r="A1548" s="17"/>
      <c r="B1548" s="162"/>
      <c r="C1548" s="163" t="s">
        <v>2080</v>
      </c>
      <c r="D1548" s="163" t="s">
        <v>127</v>
      </c>
      <c r="E1548" s="164" t="s">
        <v>2081</v>
      </c>
      <c r="F1548" s="165" t="s">
        <v>2073</v>
      </c>
      <c r="G1548" s="166" t="s">
        <v>1582</v>
      </c>
      <c r="H1548" s="167" t="n">
        <v>2</v>
      </c>
      <c r="I1548" s="168"/>
      <c r="J1548" s="168" t="n">
        <f aca="false">ROUND(I1548*H1548,2)</f>
        <v>0</v>
      </c>
      <c r="K1548" s="169"/>
      <c r="L1548" s="18"/>
      <c r="M1548" s="170"/>
      <c r="N1548" s="171" t="s">
        <v>37</v>
      </c>
      <c r="O1548" s="172" t="n">
        <v>0</v>
      </c>
      <c r="P1548" s="172" t="n">
        <f aca="false">O1548*H1548</f>
        <v>0</v>
      </c>
      <c r="Q1548" s="172" t="n">
        <v>0</v>
      </c>
      <c r="R1548" s="172" t="n">
        <f aca="false">Q1548*H1548</f>
        <v>0</v>
      </c>
      <c r="S1548" s="172" t="n">
        <v>0</v>
      </c>
      <c r="T1548" s="173" t="n">
        <f aca="false">S1548*H1548</f>
        <v>0</v>
      </c>
      <c r="U1548" s="17"/>
      <c r="V1548" s="17"/>
      <c r="W1548" s="17"/>
      <c r="X1548" s="17"/>
      <c r="Y1548" s="17"/>
      <c r="Z1548" s="17"/>
      <c r="AA1548" s="17"/>
      <c r="AB1548" s="17"/>
      <c r="AC1548" s="17"/>
      <c r="AD1548" s="17"/>
      <c r="AE1548" s="17"/>
      <c r="AR1548" s="174" t="s">
        <v>321</v>
      </c>
      <c r="AT1548" s="174" t="s">
        <v>127</v>
      </c>
      <c r="AU1548" s="174" t="s">
        <v>82</v>
      </c>
      <c r="AY1548" s="3" t="s">
        <v>124</v>
      </c>
      <c r="BE1548" s="175" t="n">
        <f aca="false">IF(N1548="základní",J1548,0)</f>
        <v>0</v>
      </c>
      <c r="BF1548" s="175" t="n">
        <f aca="false">IF(N1548="snížená",J1548,0)</f>
        <v>0</v>
      </c>
      <c r="BG1548" s="175" t="n">
        <f aca="false">IF(N1548="zákl. přenesená",J1548,0)</f>
        <v>0</v>
      </c>
      <c r="BH1548" s="175" t="n">
        <f aca="false">IF(N1548="sníž. přenesená",J1548,0)</f>
        <v>0</v>
      </c>
      <c r="BI1548" s="175" t="n">
        <f aca="false">IF(N1548="nulová",J1548,0)</f>
        <v>0</v>
      </c>
      <c r="BJ1548" s="3" t="s">
        <v>80</v>
      </c>
      <c r="BK1548" s="175" t="n">
        <f aca="false">ROUND(I1548*H1548,2)</f>
        <v>0</v>
      </c>
      <c r="BL1548" s="3" t="s">
        <v>321</v>
      </c>
      <c r="BM1548" s="174" t="s">
        <v>2082</v>
      </c>
    </row>
    <row r="1549" s="22" customFormat="true" ht="17.1" hidden="false" customHeight="false" outlineLevel="0" collapsed="false">
      <c r="A1549" s="17"/>
      <c r="B1549" s="18"/>
      <c r="C1549" s="17"/>
      <c r="D1549" s="178" t="s">
        <v>1806</v>
      </c>
      <c r="E1549" s="17"/>
      <c r="F1549" s="224" t="s">
        <v>2083</v>
      </c>
      <c r="G1549" s="17"/>
      <c r="H1549" s="17"/>
      <c r="I1549" s="17"/>
      <c r="J1549" s="17"/>
      <c r="K1549" s="17"/>
      <c r="L1549" s="18"/>
      <c r="M1549" s="225"/>
      <c r="N1549" s="226"/>
      <c r="O1549" s="55"/>
      <c r="P1549" s="55"/>
      <c r="Q1549" s="55"/>
      <c r="R1549" s="55"/>
      <c r="S1549" s="55"/>
      <c r="T1549" s="56"/>
      <c r="U1549" s="17"/>
      <c r="V1549" s="17"/>
      <c r="W1549" s="17"/>
      <c r="X1549" s="17"/>
      <c r="Y1549" s="17"/>
      <c r="Z1549" s="17"/>
      <c r="AA1549" s="17"/>
      <c r="AB1549" s="17"/>
      <c r="AC1549" s="17"/>
      <c r="AD1549" s="17"/>
      <c r="AE1549" s="17"/>
      <c r="AT1549" s="3" t="s">
        <v>1806</v>
      </c>
      <c r="AU1549" s="3" t="s">
        <v>82</v>
      </c>
    </row>
    <row r="1550" s="22" customFormat="true" ht="16.5" hidden="false" customHeight="true" outlineLevel="0" collapsed="false">
      <c r="A1550" s="17"/>
      <c r="B1550" s="162"/>
      <c r="C1550" s="163" t="s">
        <v>2084</v>
      </c>
      <c r="D1550" s="163" t="s">
        <v>127</v>
      </c>
      <c r="E1550" s="164" t="s">
        <v>2085</v>
      </c>
      <c r="F1550" s="165" t="s">
        <v>2086</v>
      </c>
      <c r="G1550" s="166" t="s">
        <v>1582</v>
      </c>
      <c r="H1550" s="167" t="n">
        <v>2</v>
      </c>
      <c r="I1550" s="168"/>
      <c r="J1550" s="168" t="n">
        <f aca="false">ROUND(I1550*H1550,2)</f>
        <v>0</v>
      </c>
      <c r="K1550" s="169"/>
      <c r="L1550" s="18"/>
      <c r="M1550" s="170"/>
      <c r="N1550" s="171" t="s">
        <v>37</v>
      </c>
      <c r="O1550" s="172" t="n">
        <v>0</v>
      </c>
      <c r="P1550" s="172" t="n">
        <f aca="false">O1550*H1550</f>
        <v>0</v>
      </c>
      <c r="Q1550" s="172" t="n">
        <v>0</v>
      </c>
      <c r="R1550" s="172" t="n">
        <f aca="false">Q1550*H1550</f>
        <v>0</v>
      </c>
      <c r="S1550" s="172" t="n">
        <v>0</v>
      </c>
      <c r="T1550" s="173" t="n">
        <f aca="false">S1550*H1550</f>
        <v>0</v>
      </c>
      <c r="U1550" s="17"/>
      <c r="V1550" s="17"/>
      <c r="W1550" s="17"/>
      <c r="X1550" s="17"/>
      <c r="Y1550" s="17"/>
      <c r="Z1550" s="17"/>
      <c r="AA1550" s="17"/>
      <c r="AB1550" s="17"/>
      <c r="AC1550" s="17"/>
      <c r="AD1550" s="17"/>
      <c r="AE1550" s="17"/>
      <c r="AR1550" s="174" t="s">
        <v>321</v>
      </c>
      <c r="AT1550" s="174" t="s">
        <v>127</v>
      </c>
      <c r="AU1550" s="174" t="s">
        <v>82</v>
      </c>
      <c r="AY1550" s="3" t="s">
        <v>124</v>
      </c>
      <c r="BE1550" s="175" t="n">
        <f aca="false">IF(N1550="základní",J1550,0)</f>
        <v>0</v>
      </c>
      <c r="BF1550" s="175" t="n">
        <f aca="false">IF(N1550="snížená",J1550,0)</f>
        <v>0</v>
      </c>
      <c r="BG1550" s="175" t="n">
        <f aca="false">IF(N1550="zákl. přenesená",J1550,0)</f>
        <v>0</v>
      </c>
      <c r="BH1550" s="175" t="n">
        <f aca="false">IF(N1550="sníž. přenesená",J1550,0)</f>
        <v>0</v>
      </c>
      <c r="BI1550" s="175" t="n">
        <f aca="false">IF(N1550="nulová",J1550,0)</f>
        <v>0</v>
      </c>
      <c r="BJ1550" s="3" t="s">
        <v>80</v>
      </c>
      <c r="BK1550" s="175" t="n">
        <f aca="false">ROUND(I1550*H1550,2)</f>
        <v>0</v>
      </c>
      <c r="BL1550" s="3" t="s">
        <v>321</v>
      </c>
      <c r="BM1550" s="174" t="s">
        <v>2087</v>
      </c>
    </row>
    <row r="1551" s="22" customFormat="true" ht="25" hidden="false" customHeight="false" outlineLevel="0" collapsed="false">
      <c r="A1551" s="17"/>
      <c r="B1551" s="18"/>
      <c r="C1551" s="17"/>
      <c r="D1551" s="178" t="s">
        <v>1806</v>
      </c>
      <c r="E1551" s="17"/>
      <c r="F1551" s="224" t="s">
        <v>2088</v>
      </c>
      <c r="G1551" s="17"/>
      <c r="H1551" s="17"/>
      <c r="I1551" s="17"/>
      <c r="J1551" s="17"/>
      <c r="K1551" s="17"/>
      <c r="L1551" s="18"/>
      <c r="M1551" s="225"/>
      <c r="N1551" s="226"/>
      <c r="O1551" s="55"/>
      <c r="P1551" s="55"/>
      <c r="Q1551" s="55"/>
      <c r="R1551" s="55"/>
      <c r="S1551" s="55"/>
      <c r="T1551" s="56"/>
      <c r="U1551" s="17"/>
      <c r="V1551" s="17"/>
      <c r="W1551" s="17"/>
      <c r="X1551" s="17"/>
      <c r="Y1551" s="17"/>
      <c r="Z1551" s="17"/>
      <c r="AA1551" s="17"/>
      <c r="AB1551" s="17"/>
      <c r="AC1551" s="17"/>
      <c r="AD1551" s="17"/>
      <c r="AE1551" s="17"/>
      <c r="AT1551" s="3" t="s">
        <v>1806</v>
      </c>
      <c r="AU1551" s="3" t="s">
        <v>82</v>
      </c>
    </row>
    <row r="1552" s="22" customFormat="true" ht="16.5" hidden="false" customHeight="true" outlineLevel="0" collapsed="false">
      <c r="A1552" s="17"/>
      <c r="B1552" s="162"/>
      <c r="C1552" s="163" t="s">
        <v>2089</v>
      </c>
      <c r="D1552" s="163" t="s">
        <v>127</v>
      </c>
      <c r="E1552" s="164" t="s">
        <v>2090</v>
      </c>
      <c r="F1552" s="165" t="s">
        <v>2086</v>
      </c>
      <c r="G1552" s="166" t="s">
        <v>1582</v>
      </c>
      <c r="H1552" s="167" t="n">
        <v>2</v>
      </c>
      <c r="I1552" s="168"/>
      <c r="J1552" s="168" t="n">
        <f aca="false">ROUND(I1552*H1552,2)</f>
        <v>0</v>
      </c>
      <c r="K1552" s="169"/>
      <c r="L1552" s="18"/>
      <c r="M1552" s="170"/>
      <c r="N1552" s="171" t="s">
        <v>37</v>
      </c>
      <c r="O1552" s="172" t="n">
        <v>0</v>
      </c>
      <c r="P1552" s="172" t="n">
        <f aca="false">O1552*H1552</f>
        <v>0</v>
      </c>
      <c r="Q1552" s="172" t="n">
        <v>0</v>
      </c>
      <c r="R1552" s="172" t="n">
        <f aca="false">Q1552*H1552</f>
        <v>0</v>
      </c>
      <c r="S1552" s="172" t="n">
        <v>0</v>
      </c>
      <c r="T1552" s="173" t="n">
        <f aca="false">S1552*H1552</f>
        <v>0</v>
      </c>
      <c r="U1552" s="17"/>
      <c r="V1552" s="17"/>
      <c r="W1552" s="17"/>
      <c r="X1552" s="17"/>
      <c r="Y1552" s="17"/>
      <c r="Z1552" s="17"/>
      <c r="AA1552" s="17"/>
      <c r="AB1552" s="17"/>
      <c r="AC1552" s="17"/>
      <c r="AD1552" s="17"/>
      <c r="AE1552" s="17"/>
      <c r="AR1552" s="174" t="s">
        <v>321</v>
      </c>
      <c r="AT1552" s="174" t="s">
        <v>127</v>
      </c>
      <c r="AU1552" s="174" t="s">
        <v>82</v>
      </c>
      <c r="AY1552" s="3" t="s">
        <v>124</v>
      </c>
      <c r="BE1552" s="175" t="n">
        <f aca="false">IF(N1552="základní",J1552,0)</f>
        <v>0</v>
      </c>
      <c r="BF1552" s="175" t="n">
        <f aca="false">IF(N1552="snížená",J1552,0)</f>
        <v>0</v>
      </c>
      <c r="BG1552" s="175" t="n">
        <f aca="false">IF(N1552="zákl. přenesená",J1552,0)</f>
        <v>0</v>
      </c>
      <c r="BH1552" s="175" t="n">
        <f aca="false">IF(N1552="sníž. přenesená",J1552,0)</f>
        <v>0</v>
      </c>
      <c r="BI1552" s="175" t="n">
        <f aca="false">IF(N1552="nulová",J1552,0)</f>
        <v>0</v>
      </c>
      <c r="BJ1552" s="3" t="s">
        <v>80</v>
      </c>
      <c r="BK1552" s="175" t="n">
        <f aca="false">ROUND(I1552*H1552,2)</f>
        <v>0</v>
      </c>
      <c r="BL1552" s="3" t="s">
        <v>321</v>
      </c>
      <c r="BM1552" s="174" t="s">
        <v>2091</v>
      </c>
    </row>
    <row r="1553" s="22" customFormat="true" ht="25" hidden="false" customHeight="false" outlineLevel="0" collapsed="false">
      <c r="A1553" s="17"/>
      <c r="B1553" s="18"/>
      <c r="C1553" s="17"/>
      <c r="D1553" s="178" t="s">
        <v>1806</v>
      </c>
      <c r="E1553" s="17"/>
      <c r="F1553" s="224" t="s">
        <v>2092</v>
      </c>
      <c r="G1553" s="17"/>
      <c r="H1553" s="17"/>
      <c r="I1553" s="17"/>
      <c r="J1553" s="17"/>
      <c r="K1553" s="17"/>
      <c r="L1553" s="18"/>
      <c r="M1553" s="225"/>
      <c r="N1553" s="226"/>
      <c r="O1553" s="55"/>
      <c r="P1553" s="55"/>
      <c r="Q1553" s="55"/>
      <c r="R1553" s="55"/>
      <c r="S1553" s="55"/>
      <c r="T1553" s="56"/>
      <c r="U1553" s="17"/>
      <c r="V1553" s="17"/>
      <c r="W1553" s="17"/>
      <c r="X1553" s="17"/>
      <c r="Y1553" s="17"/>
      <c r="Z1553" s="17"/>
      <c r="AA1553" s="17"/>
      <c r="AB1553" s="17"/>
      <c r="AC1553" s="17"/>
      <c r="AD1553" s="17"/>
      <c r="AE1553" s="17"/>
      <c r="AT1553" s="3" t="s">
        <v>1806</v>
      </c>
      <c r="AU1553" s="3" t="s">
        <v>82</v>
      </c>
    </row>
    <row r="1554" s="22" customFormat="true" ht="16.5" hidden="false" customHeight="true" outlineLevel="0" collapsed="false">
      <c r="A1554" s="17"/>
      <c r="B1554" s="162"/>
      <c r="C1554" s="163" t="s">
        <v>2093</v>
      </c>
      <c r="D1554" s="163" t="s">
        <v>127</v>
      </c>
      <c r="E1554" s="164" t="s">
        <v>2094</v>
      </c>
      <c r="F1554" s="165" t="s">
        <v>2086</v>
      </c>
      <c r="G1554" s="166" t="s">
        <v>1582</v>
      </c>
      <c r="H1554" s="167" t="n">
        <v>2</v>
      </c>
      <c r="I1554" s="168"/>
      <c r="J1554" s="168" t="n">
        <f aca="false">ROUND(I1554*H1554,2)</f>
        <v>0</v>
      </c>
      <c r="K1554" s="169"/>
      <c r="L1554" s="18"/>
      <c r="M1554" s="170"/>
      <c r="N1554" s="171" t="s">
        <v>37</v>
      </c>
      <c r="O1554" s="172" t="n">
        <v>0</v>
      </c>
      <c r="P1554" s="172" t="n">
        <f aca="false">O1554*H1554</f>
        <v>0</v>
      </c>
      <c r="Q1554" s="172" t="n">
        <v>0</v>
      </c>
      <c r="R1554" s="172" t="n">
        <f aca="false">Q1554*H1554</f>
        <v>0</v>
      </c>
      <c r="S1554" s="172" t="n">
        <v>0</v>
      </c>
      <c r="T1554" s="173" t="n">
        <f aca="false">S1554*H1554</f>
        <v>0</v>
      </c>
      <c r="U1554" s="17"/>
      <c r="V1554" s="17"/>
      <c r="W1554" s="17"/>
      <c r="X1554" s="17"/>
      <c r="Y1554" s="17"/>
      <c r="Z1554" s="17"/>
      <c r="AA1554" s="17"/>
      <c r="AB1554" s="17"/>
      <c r="AC1554" s="17"/>
      <c r="AD1554" s="17"/>
      <c r="AE1554" s="17"/>
      <c r="AR1554" s="174" t="s">
        <v>321</v>
      </c>
      <c r="AT1554" s="174" t="s">
        <v>127</v>
      </c>
      <c r="AU1554" s="174" t="s">
        <v>82</v>
      </c>
      <c r="AY1554" s="3" t="s">
        <v>124</v>
      </c>
      <c r="BE1554" s="175" t="n">
        <f aca="false">IF(N1554="základní",J1554,0)</f>
        <v>0</v>
      </c>
      <c r="BF1554" s="175" t="n">
        <f aca="false">IF(N1554="snížená",J1554,0)</f>
        <v>0</v>
      </c>
      <c r="BG1554" s="175" t="n">
        <f aca="false">IF(N1554="zákl. přenesená",J1554,0)</f>
        <v>0</v>
      </c>
      <c r="BH1554" s="175" t="n">
        <f aca="false">IF(N1554="sníž. přenesená",J1554,0)</f>
        <v>0</v>
      </c>
      <c r="BI1554" s="175" t="n">
        <f aca="false">IF(N1554="nulová",J1554,0)</f>
        <v>0</v>
      </c>
      <c r="BJ1554" s="3" t="s">
        <v>80</v>
      </c>
      <c r="BK1554" s="175" t="n">
        <f aca="false">ROUND(I1554*H1554,2)</f>
        <v>0</v>
      </c>
      <c r="BL1554" s="3" t="s">
        <v>321</v>
      </c>
      <c r="BM1554" s="174" t="s">
        <v>2095</v>
      </c>
    </row>
    <row r="1555" s="22" customFormat="true" ht="32.85" hidden="false" customHeight="false" outlineLevel="0" collapsed="false">
      <c r="A1555" s="17"/>
      <c r="B1555" s="18"/>
      <c r="C1555" s="17"/>
      <c r="D1555" s="178" t="s">
        <v>1806</v>
      </c>
      <c r="E1555" s="17"/>
      <c r="F1555" s="224" t="s">
        <v>2096</v>
      </c>
      <c r="G1555" s="17"/>
      <c r="H1555" s="17"/>
      <c r="I1555" s="17"/>
      <c r="J1555" s="17"/>
      <c r="K1555" s="17"/>
      <c r="L1555" s="18"/>
      <c r="M1555" s="225"/>
      <c r="N1555" s="226"/>
      <c r="O1555" s="55"/>
      <c r="P1555" s="55"/>
      <c r="Q1555" s="55"/>
      <c r="R1555" s="55"/>
      <c r="S1555" s="55"/>
      <c r="T1555" s="56"/>
      <c r="U1555" s="17"/>
      <c r="V1555" s="17"/>
      <c r="W1555" s="17"/>
      <c r="X1555" s="17"/>
      <c r="Y1555" s="17"/>
      <c r="Z1555" s="17"/>
      <c r="AA1555" s="17"/>
      <c r="AB1555" s="17"/>
      <c r="AC1555" s="17"/>
      <c r="AD1555" s="17"/>
      <c r="AE1555" s="17"/>
      <c r="AT1555" s="3" t="s">
        <v>1806</v>
      </c>
      <c r="AU1555" s="3" t="s">
        <v>82</v>
      </c>
    </row>
    <row r="1556" s="22" customFormat="true" ht="16.5" hidden="false" customHeight="true" outlineLevel="0" collapsed="false">
      <c r="A1556" s="17"/>
      <c r="B1556" s="162"/>
      <c r="C1556" s="163" t="s">
        <v>2097</v>
      </c>
      <c r="D1556" s="163" t="s">
        <v>127</v>
      </c>
      <c r="E1556" s="164" t="s">
        <v>2098</v>
      </c>
      <c r="F1556" s="165" t="s">
        <v>2086</v>
      </c>
      <c r="G1556" s="166" t="s">
        <v>1582</v>
      </c>
      <c r="H1556" s="167" t="n">
        <v>1</v>
      </c>
      <c r="I1556" s="168"/>
      <c r="J1556" s="168" t="n">
        <f aca="false">ROUND(I1556*H1556,2)</f>
        <v>0</v>
      </c>
      <c r="K1556" s="169"/>
      <c r="L1556" s="18"/>
      <c r="M1556" s="170"/>
      <c r="N1556" s="171" t="s">
        <v>37</v>
      </c>
      <c r="O1556" s="172" t="n">
        <v>0</v>
      </c>
      <c r="P1556" s="172" t="n">
        <f aca="false">O1556*H1556</f>
        <v>0</v>
      </c>
      <c r="Q1556" s="172" t="n">
        <v>0</v>
      </c>
      <c r="R1556" s="172" t="n">
        <f aca="false">Q1556*H1556</f>
        <v>0</v>
      </c>
      <c r="S1556" s="172" t="n">
        <v>0</v>
      </c>
      <c r="T1556" s="173" t="n">
        <f aca="false">S1556*H1556</f>
        <v>0</v>
      </c>
      <c r="U1556" s="17"/>
      <c r="V1556" s="17"/>
      <c r="W1556" s="17"/>
      <c r="X1556" s="17"/>
      <c r="Y1556" s="17"/>
      <c r="Z1556" s="17"/>
      <c r="AA1556" s="17"/>
      <c r="AB1556" s="17"/>
      <c r="AC1556" s="17"/>
      <c r="AD1556" s="17"/>
      <c r="AE1556" s="17"/>
      <c r="AR1556" s="174" t="s">
        <v>321</v>
      </c>
      <c r="AT1556" s="174" t="s">
        <v>127</v>
      </c>
      <c r="AU1556" s="174" t="s">
        <v>82</v>
      </c>
      <c r="AY1556" s="3" t="s">
        <v>124</v>
      </c>
      <c r="BE1556" s="175" t="n">
        <f aca="false">IF(N1556="základní",J1556,0)</f>
        <v>0</v>
      </c>
      <c r="BF1556" s="175" t="n">
        <f aca="false">IF(N1556="snížená",J1556,0)</f>
        <v>0</v>
      </c>
      <c r="BG1556" s="175" t="n">
        <f aca="false">IF(N1556="zákl. přenesená",J1556,0)</f>
        <v>0</v>
      </c>
      <c r="BH1556" s="175" t="n">
        <f aca="false">IF(N1556="sníž. přenesená",J1556,0)</f>
        <v>0</v>
      </c>
      <c r="BI1556" s="175" t="n">
        <f aca="false">IF(N1556="nulová",J1556,0)</f>
        <v>0</v>
      </c>
      <c r="BJ1556" s="3" t="s">
        <v>80</v>
      </c>
      <c r="BK1556" s="175" t="n">
        <f aca="false">ROUND(I1556*H1556,2)</f>
        <v>0</v>
      </c>
      <c r="BL1556" s="3" t="s">
        <v>321</v>
      </c>
      <c r="BM1556" s="174" t="s">
        <v>2099</v>
      </c>
    </row>
    <row r="1557" s="22" customFormat="true" ht="25" hidden="false" customHeight="false" outlineLevel="0" collapsed="false">
      <c r="A1557" s="17"/>
      <c r="B1557" s="18"/>
      <c r="C1557" s="17"/>
      <c r="D1557" s="178" t="s">
        <v>1806</v>
      </c>
      <c r="E1557" s="17"/>
      <c r="F1557" s="224" t="s">
        <v>2100</v>
      </c>
      <c r="G1557" s="17"/>
      <c r="H1557" s="17"/>
      <c r="I1557" s="17"/>
      <c r="J1557" s="17"/>
      <c r="K1557" s="17"/>
      <c r="L1557" s="18"/>
      <c r="M1557" s="225"/>
      <c r="N1557" s="226"/>
      <c r="O1557" s="55"/>
      <c r="P1557" s="55"/>
      <c r="Q1557" s="55"/>
      <c r="R1557" s="55"/>
      <c r="S1557" s="55"/>
      <c r="T1557" s="56"/>
      <c r="U1557" s="17"/>
      <c r="V1557" s="17"/>
      <c r="W1557" s="17"/>
      <c r="X1557" s="17"/>
      <c r="Y1557" s="17"/>
      <c r="Z1557" s="17"/>
      <c r="AA1557" s="17"/>
      <c r="AB1557" s="17"/>
      <c r="AC1557" s="17"/>
      <c r="AD1557" s="17"/>
      <c r="AE1557" s="17"/>
      <c r="AT1557" s="3" t="s">
        <v>1806</v>
      </c>
      <c r="AU1557" s="3" t="s">
        <v>82</v>
      </c>
    </row>
    <row r="1558" s="22" customFormat="true" ht="16.5" hidden="false" customHeight="true" outlineLevel="0" collapsed="false">
      <c r="A1558" s="17"/>
      <c r="B1558" s="162"/>
      <c r="C1558" s="163" t="s">
        <v>2101</v>
      </c>
      <c r="D1558" s="163" t="s">
        <v>127</v>
      </c>
      <c r="E1558" s="164" t="s">
        <v>2102</v>
      </c>
      <c r="F1558" s="165" t="s">
        <v>2086</v>
      </c>
      <c r="G1558" s="166" t="s">
        <v>1582</v>
      </c>
      <c r="H1558" s="167" t="n">
        <v>1</v>
      </c>
      <c r="I1558" s="168"/>
      <c r="J1558" s="168" t="n">
        <f aca="false">ROUND(I1558*H1558,2)</f>
        <v>0</v>
      </c>
      <c r="K1558" s="169"/>
      <c r="L1558" s="18"/>
      <c r="M1558" s="170"/>
      <c r="N1558" s="171" t="s">
        <v>37</v>
      </c>
      <c r="O1558" s="172" t="n">
        <v>0</v>
      </c>
      <c r="P1558" s="172" t="n">
        <f aca="false">O1558*H1558</f>
        <v>0</v>
      </c>
      <c r="Q1558" s="172" t="n">
        <v>0</v>
      </c>
      <c r="R1558" s="172" t="n">
        <f aca="false">Q1558*H1558</f>
        <v>0</v>
      </c>
      <c r="S1558" s="172" t="n">
        <v>0</v>
      </c>
      <c r="T1558" s="173" t="n">
        <f aca="false">S1558*H1558</f>
        <v>0</v>
      </c>
      <c r="U1558" s="17"/>
      <c r="V1558" s="17"/>
      <c r="W1558" s="17"/>
      <c r="X1558" s="17"/>
      <c r="Y1558" s="17"/>
      <c r="Z1558" s="17"/>
      <c r="AA1558" s="17"/>
      <c r="AB1558" s="17"/>
      <c r="AC1558" s="17"/>
      <c r="AD1558" s="17"/>
      <c r="AE1558" s="17"/>
      <c r="AR1558" s="174" t="s">
        <v>321</v>
      </c>
      <c r="AT1558" s="174" t="s">
        <v>127</v>
      </c>
      <c r="AU1558" s="174" t="s">
        <v>82</v>
      </c>
      <c r="AY1558" s="3" t="s">
        <v>124</v>
      </c>
      <c r="BE1558" s="175" t="n">
        <f aca="false">IF(N1558="základní",J1558,0)</f>
        <v>0</v>
      </c>
      <c r="BF1558" s="175" t="n">
        <f aca="false">IF(N1558="snížená",J1558,0)</f>
        <v>0</v>
      </c>
      <c r="BG1558" s="175" t="n">
        <f aca="false">IF(N1558="zákl. přenesená",J1558,0)</f>
        <v>0</v>
      </c>
      <c r="BH1558" s="175" t="n">
        <f aca="false">IF(N1558="sníž. přenesená",J1558,0)</f>
        <v>0</v>
      </c>
      <c r="BI1558" s="175" t="n">
        <f aca="false">IF(N1558="nulová",J1558,0)</f>
        <v>0</v>
      </c>
      <c r="BJ1558" s="3" t="s">
        <v>80</v>
      </c>
      <c r="BK1558" s="175" t="n">
        <f aca="false">ROUND(I1558*H1558,2)</f>
        <v>0</v>
      </c>
      <c r="BL1558" s="3" t="s">
        <v>321</v>
      </c>
      <c r="BM1558" s="174" t="s">
        <v>2103</v>
      </c>
    </row>
    <row r="1559" s="22" customFormat="true" ht="25" hidden="false" customHeight="false" outlineLevel="0" collapsed="false">
      <c r="A1559" s="17"/>
      <c r="B1559" s="18"/>
      <c r="C1559" s="17"/>
      <c r="D1559" s="178" t="s">
        <v>1806</v>
      </c>
      <c r="E1559" s="17"/>
      <c r="F1559" s="224" t="s">
        <v>2104</v>
      </c>
      <c r="G1559" s="17"/>
      <c r="H1559" s="17"/>
      <c r="I1559" s="17"/>
      <c r="J1559" s="17"/>
      <c r="K1559" s="17"/>
      <c r="L1559" s="18"/>
      <c r="M1559" s="225"/>
      <c r="N1559" s="226"/>
      <c r="O1559" s="55"/>
      <c r="P1559" s="55"/>
      <c r="Q1559" s="55"/>
      <c r="R1559" s="55"/>
      <c r="S1559" s="55"/>
      <c r="T1559" s="56"/>
      <c r="U1559" s="17"/>
      <c r="V1559" s="17"/>
      <c r="W1559" s="17"/>
      <c r="X1559" s="17"/>
      <c r="Y1559" s="17"/>
      <c r="Z1559" s="17"/>
      <c r="AA1559" s="17"/>
      <c r="AB1559" s="17"/>
      <c r="AC1559" s="17"/>
      <c r="AD1559" s="17"/>
      <c r="AE1559" s="17"/>
      <c r="AT1559" s="3" t="s">
        <v>1806</v>
      </c>
      <c r="AU1559" s="3" t="s">
        <v>82</v>
      </c>
    </row>
    <row r="1560" s="22" customFormat="true" ht="16.5" hidden="false" customHeight="true" outlineLevel="0" collapsed="false">
      <c r="A1560" s="17"/>
      <c r="B1560" s="162"/>
      <c r="C1560" s="163" t="s">
        <v>2105</v>
      </c>
      <c r="D1560" s="163" t="s">
        <v>127</v>
      </c>
      <c r="E1560" s="164" t="s">
        <v>2106</v>
      </c>
      <c r="F1560" s="165" t="s">
        <v>2086</v>
      </c>
      <c r="G1560" s="166" t="s">
        <v>1582</v>
      </c>
      <c r="H1560" s="167" t="n">
        <v>2</v>
      </c>
      <c r="I1560" s="168"/>
      <c r="J1560" s="168" t="n">
        <f aca="false">ROUND(I1560*H1560,2)</f>
        <v>0</v>
      </c>
      <c r="K1560" s="169"/>
      <c r="L1560" s="18"/>
      <c r="M1560" s="170"/>
      <c r="N1560" s="171" t="s">
        <v>37</v>
      </c>
      <c r="O1560" s="172" t="n">
        <v>0</v>
      </c>
      <c r="P1560" s="172" t="n">
        <f aca="false">O1560*H1560</f>
        <v>0</v>
      </c>
      <c r="Q1560" s="172" t="n">
        <v>0</v>
      </c>
      <c r="R1560" s="172" t="n">
        <f aca="false">Q1560*H1560</f>
        <v>0</v>
      </c>
      <c r="S1560" s="172" t="n">
        <v>0</v>
      </c>
      <c r="T1560" s="173" t="n">
        <f aca="false">S1560*H1560</f>
        <v>0</v>
      </c>
      <c r="U1560" s="17"/>
      <c r="V1560" s="17"/>
      <c r="W1560" s="17"/>
      <c r="X1560" s="17"/>
      <c r="Y1560" s="17"/>
      <c r="Z1560" s="17"/>
      <c r="AA1560" s="17"/>
      <c r="AB1560" s="17"/>
      <c r="AC1560" s="17"/>
      <c r="AD1560" s="17"/>
      <c r="AE1560" s="17"/>
      <c r="AR1560" s="174" t="s">
        <v>321</v>
      </c>
      <c r="AT1560" s="174" t="s">
        <v>127</v>
      </c>
      <c r="AU1560" s="174" t="s">
        <v>82</v>
      </c>
      <c r="AY1560" s="3" t="s">
        <v>124</v>
      </c>
      <c r="BE1560" s="175" t="n">
        <f aca="false">IF(N1560="základní",J1560,0)</f>
        <v>0</v>
      </c>
      <c r="BF1560" s="175" t="n">
        <f aca="false">IF(N1560="snížená",J1560,0)</f>
        <v>0</v>
      </c>
      <c r="BG1560" s="175" t="n">
        <f aca="false">IF(N1560="zákl. přenesená",J1560,0)</f>
        <v>0</v>
      </c>
      <c r="BH1560" s="175" t="n">
        <f aca="false">IF(N1560="sníž. přenesená",J1560,0)</f>
        <v>0</v>
      </c>
      <c r="BI1560" s="175" t="n">
        <f aca="false">IF(N1560="nulová",J1560,0)</f>
        <v>0</v>
      </c>
      <c r="BJ1560" s="3" t="s">
        <v>80</v>
      </c>
      <c r="BK1560" s="175" t="n">
        <f aca="false">ROUND(I1560*H1560,2)</f>
        <v>0</v>
      </c>
      <c r="BL1560" s="3" t="s">
        <v>321</v>
      </c>
      <c r="BM1560" s="174" t="s">
        <v>2107</v>
      </c>
    </row>
    <row r="1561" s="22" customFormat="true" ht="17.1" hidden="false" customHeight="false" outlineLevel="0" collapsed="false">
      <c r="A1561" s="17"/>
      <c r="B1561" s="18"/>
      <c r="C1561" s="17"/>
      <c r="D1561" s="178" t="s">
        <v>1806</v>
      </c>
      <c r="E1561" s="17"/>
      <c r="F1561" s="224" t="s">
        <v>2108</v>
      </c>
      <c r="G1561" s="17"/>
      <c r="H1561" s="17"/>
      <c r="I1561" s="17"/>
      <c r="J1561" s="17"/>
      <c r="K1561" s="17"/>
      <c r="L1561" s="18"/>
      <c r="M1561" s="225"/>
      <c r="N1561" s="226"/>
      <c r="O1561" s="55"/>
      <c r="P1561" s="55"/>
      <c r="Q1561" s="55"/>
      <c r="R1561" s="55"/>
      <c r="S1561" s="55"/>
      <c r="T1561" s="56"/>
      <c r="U1561" s="17"/>
      <c r="V1561" s="17"/>
      <c r="W1561" s="17"/>
      <c r="X1561" s="17"/>
      <c r="Y1561" s="17"/>
      <c r="Z1561" s="17"/>
      <c r="AA1561" s="17"/>
      <c r="AB1561" s="17"/>
      <c r="AC1561" s="17"/>
      <c r="AD1561" s="17"/>
      <c r="AE1561" s="17"/>
      <c r="AT1561" s="3" t="s">
        <v>1806</v>
      </c>
      <c r="AU1561" s="3" t="s">
        <v>82</v>
      </c>
    </row>
    <row r="1562" s="22" customFormat="true" ht="16.5" hidden="false" customHeight="true" outlineLevel="0" collapsed="false">
      <c r="A1562" s="17"/>
      <c r="B1562" s="162"/>
      <c r="C1562" s="163" t="s">
        <v>2109</v>
      </c>
      <c r="D1562" s="163" t="s">
        <v>127</v>
      </c>
      <c r="E1562" s="164" t="s">
        <v>2110</v>
      </c>
      <c r="F1562" s="165" t="s">
        <v>2111</v>
      </c>
      <c r="G1562" s="166" t="s">
        <v>1582</v>
      </c>
      <c r="H1562" s="167" t="n">
        <v>9</v>
      </c>
      <c r="I1562" s="168"/>
      <c r="J1562" s="168" t="n">
        <f aca="false">ROUND(I1562*H1562,2)</f>
        <v>0</v>
      </c>
      <c r="K1562" s="169"/>
      <c r="L1562" s="18"/>
      <c r="M1562" s="170"/>
      <c r="N1562" s="171" t="s">
        <v>37</v>
      </c>
      <c r="O1562" s="172" t="n">
        <v>0</v>
      </c>
      <c r="P1562" s="172" t="n">
        <f aca="false">O1562*H1562</f>
        <v>0</v>
      </c>
      <c r="Q1562" s="172" t="n">
        <v>0</v>
      </c>
      <c r="R1562" s="172" t="n">
        <f aca="false">Q1562*H1562</f>
        <v>0</v>
      </c>
      <c r="S1562" s="172" t="n">
        <v>0</v>
      </c>
      <c r="T1562" s="173" t="n">
        <f aca="false">S1562*H1562</f>
        <v>0</v>
      </c>
      <c r="U1562" s="17"/>
      <c r="V1562" s="17"/>
      <c r="W1562" s="17"/>
      <c r="X1562" s="17"/>
      <c r="Y1562" s="17"/>
      <c r="Z1562" s="17"/>
      <c r="AA1562" s="17"/>
      <c r="AB1562" s="17"/>
      <c r="AC1562" s="17"/>
      <c r="AD1562" s="17"/>
      <c r="AE1562" s="17"/>
      <c r="AR1562" s="174" t="s">
        <v>321</v>
      </c>
      <c r="AT1562" s="174" t="s">
        <v>127</v>
      </c>
      <c r="AU1562" s="174" t="s">
        <v>82</v>
      </c>
      <c r="AY1562" s="3" t="s">
        <v>124</v>
      </c>
      <c r="BE1562" s="175" t="n">
        <f aca="false">IF(N1562="základní",J1562,0)</f>
        <v>0</v>
      </c>
      <c r="BF1562" s="175" t="n">
        <f aca="false">IF(N1562="snížená",J1562,0)</f>
        <v>0</v>
      </c>
      <c r="BG1562" s="175" t="n">
        <f aca="false">IF(N1562="zákl. přenesená",J1562,0)</f>
        <v>0</v>
      </c>
      <c r="BH1562" s="175" t="n">
        <f aca="false">IF(N1562="sníž. přenesená",J1562,0)</f>
        <v>0</v>
      </c>
      <c r="BI1562" s="175" t="n">
        <f aca="false">IF(N1562="nulová",J1562,0)</f>
        <v>0</v>
      </c>
      <c r="BJ1562" s="3" t="s">
        <v>80</v>
      </c>
      <c r="BK1562" s="175" t="n">
        <f aca="false">ROUND(I1562*H1562,2)</f>
        <v>0</v>
      </c>
      <c r="BL1562" s="3" t="s">
        <v>321</v>
      </c>
      <c r="BM1562" s="174" t="s">
        <v>2112</v>
      </c>
    </row>
    <row r="1563" s="22" customFormat="true" ht="16.5" hidden="false" customHeight="true" outlineLevel="0" collapsed="false">
      <c r="A1563" s="17"/>
      <c r="B1563" s="162"/>
      <c r="C1563" s="163" t="s">
        <v>2113</v>
      </c>
      <c r="D1563" s="163" t="s">
        <v>127</v>
      </c>
      <c r="E1563" s="164" t="s">
        <v>2114</v>
      </c>
      <c r="F1563" s="165" t="s">
        <v>2115</v>
      </c>
      <c r="G1563" s="166" t="s">
        <v>1582</v>
      </c>
      <c r="H1563" s="167" t="n">
        <v>11</v>
      </c>
      <c r="I1563" s="168"/>
      <c r="J1563" s="168" t="n">
        <f aca="false">ROUND(I1563*H1563,2)</f>
        <v>0</v>
      </c>
      <c r="K1563" s="169"/>
      <c r="L1563" s="18"/>
      <c r="M1563" s="170"/>
      <c r="N1563" s="171" t="s">
        <v>37</v>
      </c>
      <c r="O1563" s="172" t="n">
        <v>0</v>
      </c>
      <c r="P1563" s="172" t="n">
        <f aca="false">O1563*H1563</f>
        <v>0</v>
      </c>
      <c r="Q1563" s="172" t="n">
        <v>0</v>
      </c>
      <c r="R1563" s="172" t="n">
        <f aca="false">Q1563*H1563</f>
        <v>0</v>
      </c>
      <c r="S1563" s="172" t="n">
        <v>0</v>
      </c>
      <c r="T1563" s="173" t="n">
        <f aca="false">S1563*H1563</f>
        <v>0</v>
      </c>
      <c r="U1563" s="17"/>
      <c r="V1563" s="17"/>
      <c r="W1563" s="17"/>
      <c r="X1563" s="17"/>
      <c r="Y1563" s="17"/>
      <c r="Z1563" s="17"/>
      <c r="AA1563" s="17"/>
      <c r="AB1563" s="17"/>
      <c r="AC1563" s="17"/>
      <c r="AD1563" s="17"/>
      <c r="AE1563" s="17"/>
      <c r="AR1563" s="174" t="s">
        <v>321</v>
      </c>
      <c r="AT1563" s="174" t="s">
        <v>127</v>
      </c>
      <c r="AU1563" s="174" t="s">
        <v>82</v>
      </c>
      <c r="AY1563" s="3" t="s">
        <v>124</v>
      </c>
      <c r="BE1563" s="175" t="n">
        <f aca="false">IF(N1563="základní",J1563,0)</f>
        <v>0</v>
      </c>
      <c r="BF1563" s="175" t="n">
        <f aca="false">IF(N1563="snížená",J1563,0)</f>
        <v>0</v>
      </c>
      <c r="BG1563" s="175" t="n">
        <f aca="false">IF(N1563="zákl. přenesená",J1563,0)</f>
        <v>0</v>
      </c>
      <c r="BH1563" s="175" t="n">
        <f aca="false">IF(N1563="sníž. přenesená",J1563,0)</f>
        <v>0</v>
      </c>
      <c r="BI1563" s="175" t="n">
        <f aca="false">IF(N1563="nulová",J1563,0)</f>
        <v>0</v>
      </c>
      <c r="BJ1563" s="3" t="s">
        <v>80</v>
      </c>
      <c r="BK1563" s="175" t="n">
        <f aca="false">ROUND(I1563*H1563,2)</f>
        <v>0</v>
      </c>
      <c r="BL1563" s="3" t="s">
        <v>321</v>
      </c>
      <c r="BM1563" s="174" t="s">
        <v>2116</v>
      </c>
    </row>
    <row r="1564" s="22" customFormat="true" ht="16.5" hidden="false" customHeight="true" outlineLevel="0" collapsed="false">
      <c r="A1564" s="17"/>
      <c r="B1564" s="162"/>
      <c r="C1564" s="163" t="s">
        <v>2117</v>
      </c>
      <c r="D1564" s="163" t="s">
        <v>127</v>
      </c>
      <c r="E1564" s="164" t="s">
        <v>2118</v>
      </c>
      <c r="F1564" s="165" t="s">
        <v>2119</v>
      </c>
      <c r="G1564" s="166" t="s">
        <v>1582</v>
      </c>
      <c r="H1564" s="167" t="n">
        <v>9</v>
      </c>
      <c r="I1564" s="168"/>
      <c r="J1564" s="168" t="n">
        <f aca="false">ROUND(I1564*H1564,2)</f>
        <v>0</v>
      </c>
      <c r="K1564" s="169"/>
      <c r="L1564" s="18"/>
      <c r="M1564" s="170"/>
      <c r="N1564" s="171" t="s">
        <v>37</v>
      </c>
      <c r="O1564" s="172" t="n">
        <v>0</v>
      </c>
      <c r="P1564" s="172" t="n">
        <f aca="false">O1564*H1564</f>
        <v>0</v>
      </c>
      <c r="Q1564" s="172" t="n">
        <v>0</v>
      </c>
      <c r="R1564" s="172" t="n">
        <f aca="false">Q1564*H1564</f>
        <v>0</v>
      </c>
      <c r="S1564" s="172" t="n">
        <v>0</v>
      </c>
      <c r="T1564" s="173" t="n">
        <f aca="false">S1564*H1564</f>
        <v>0</v>
      </c>
      <c r="U1564" s="17"/>
      <c r="V1564" s="17"/>
      <c r="W1564" s="17"/>
      <c r="X1564" s="17"/>
      <c r="Y1564" s="17"/>
      <c r="Z1564" s="17"/>
      <c r="AA1564" s="17"/>
      <c r="AB1564" s="17"/>
      <c r="AC1564" s="17"/>
      <c r="AD1564" s="17"/>
      <c r="AE1564" s="17"/>
      <c r="AR1564" s="174" t="s">
        <v>321</v>
      </c>
      <c r="AT1564" s="174" t="s">
        <v>127</v>
      </c>
      <c r="AU1564" s="174" t="s">
        <v>82</v>
      </c>
      <c r="AY1564" s="3" t="s">
        <v>124</v>
      </c>
      <c r="BE1564" s="175" t="n">
        <f aca="false">IF(N1564="základní",J1564,0)</f>
        <v>0</v>
      </c>
      <c r="BF1564" s="175" t="n">
        <f aca="false">IF(N1564="snížená",J1564,0)</f>
        <v>0</v>
      </c>
      <c r="BG1564" s="175" t="n">
        <f aca="false">IF(N1564="zákl. přenesená",J1564,0)</f>
        <v>0</v>
      </c>
      <c r="BH1564" s="175" t="n">
        <f aca="false">IF(N1564="sníž. přenesená",J1564,0)</f>
        <v>0</v>
      </c>
      <c r="BI1564" s="175" t="n">
        <f aca="false">IF(N1564="nulová",J1564,0)</f>
        <v>0</v>
      </c>
      <c r="BJ1564" s="3" t="s">
        <v>80</v>
      </c>
      <c r="BK1564" s="175" t="n">
        <f aca="false">ROUND(I1564*H1564,2)</f>
        <v>0</v>
      </c>
      <c r="BL1564" s="3" t="s">
        <v>321</v>
      </c>
      <c r="BM1564" s="174" t="s">
        <v>2120</v>
      </c>
    </row>
    <row r="1565" s="22" customFormat="true" ht="16.5" hidden="false" customHeight="true" outlineLevel="0" collapsed="false">
      <c r="A1565" s="17"/>
      <c r="B1565" s="162"/>
      <c r="C1565" s="163" t="s">
        <v>2121</v>
      </c>
      <c r="D1565" s="163" t="s">
        <v>127</v>
      </c>
      <c r="E1565" s="164" t="s">
        <v>2122</v>
      </c>
      <c r="F1565" s="165" t="s">
        <v>2123</v>
      </c>
      <c r="G1565" s="166" t="s">
        <v>1582</v>
      </c>
      <c r="H1565" s="167" t="n">
        <v>5</v>
      </c>
      <c r="I1565" s="168"/>
      <c r="J1565" s="168" t="n">
        <f aca="false">ROUND(I1565*H1565,2)</f>
        <v>0</v>
      </c>
      <c r="K1565" s="169"/>
      <c r="L1565" s="18"/>
      <c r="M1565" s="170"/>
      <c r="N1565" s="171" t="s">
        <v>37</v>
      </c>
      <c r="O1565" s="172" t="n">
        <v>0</v>
      </c>
      <c r="P1565" s="172" t="n">
        <f aca="false">O1565*H1565</f>
        <v>0</v>
      </c>
      <c r="Q1565" s="172" t="n">
        <v>0</v>
      </c>
      <c r="R1565" s="172" t="n">
        <f aca="false">Q1565*H1565</f>
        <v>0</v>
      </c>
      <c r="S1565" s="172" t="n">
        <v>0</v>
      </c>
      <c r="T1565" s="173" t="n">
        <f aca="false">S1565*H1565</f>
        <v>0</v>
      </c>
      <c r="U1565" s="17"/>
      <c r="V1565" s="17"/>
      <c r="W1565" s="17"/>
      <c r="X1565" s="17"/>
      <c r="Y1565" s="17"/>
      <c r="Z1565" s="17"/>
      <c r="AA1565" s="17"/>
      <c r="AB1565" s="17"/>
      <c r="AC1565" s="17"/>
      <c r="AD1565" s="17"/>
      <c r="AE1565" s="17"/>
      <c r="AR1565" s="174" t="s">
        <v>321</v>
      </c>
      <c r="AT1565" s="174" t="s">
        <v>127</v>
      </c>
      <c r="AU1565" s="174" t="s">
        <v>82</v>
      </c>
      <c r="AY1565" s="3" t="s">
        <v>124</v>
      </c>
      <c r="BE1565" s="175" t="n">
        <f aca="false">IF(N1565="základní",J1565,0)</f>
        <v>0</v>
      </c>
      <c r="BF1565" s="175" t="n">
        <f aca="false">IF(N1565="snížená",J1565,0)</f>
        <v>0</v>
      </c>
      <c r="BG1565" s="175" t="n">
        <f aca="false">IF(N1565="zákl. přenesená",J1565,0)</f>
        <v>0</v>
      </c>
      <c r="BH1565" s="175" t="n">
        <f aca="false">IF(N1565="sníž. přenesená",J1565,0)</f>
        <v>0</v>
      </c>
      <c r="BI1565" s="175" t="n">
        <f aca="false">IF(N1565="nulová",J1565,0)</f>
        <v>0</v>
      </c>
      <c r="BJ1565" s="3" t="s">
        <v>80</v>
      </c>
      <c r="BK1565" s="175" t="n">
        <f aca="false">ROUND(I1565*H1565,2)</f>
        <v>0</v>
      </c>
      <c r="BL1565" s="3" t="s">
        <v>321</v>
      </c>
      <c r="BM1565" s="174" t="s">
        <v>2124</v>
      </c>
    </row>
    <row r="1566" s="22" customFormat="true" ht="16.5" hidden="false" customHeight="true" outlineLevel="0" collapsed="false">
      <c r="A1566" s="17"/>
      <c r="B1566" s="162"/>
      <c r="C1566" s="163" t="s">
        <v>2125</v>
      </c>
      <c r="D1566" s="163" t="s">
        <v>127</v>
      </c>
      <c r="E1566" s="164" t="s">
        <v>2126</v>
      </c>
      <c r="F1566" s="165" t="s">
        <v>2127</v>
      </c>
      <c r="G1566" s="166" t="s">
        <v>1582</v>
      </c>
      <c r="H1566" s="167" t="n">
        <v>4</v>
      </c>
      <c r="I1566" s="168"/>
      <c r="J1566" s="168" t="n">
        <f aca="false">ROUND(I1566*H1566,2)</f>
        <v>0</v>
      </c>
      <c r="K1566" s="169"/>
      <c r="L1566" s="18"/>
      <c r="M1566" s="170"/>
      <c r="N1566" s="171" t="s">
        <v>37</v>
      </c>
      <c r="O1566" s="172" t="n">
        <v>0</v>
      </c>
      <c r="P1566" s="172" t="n">
        <f aca="false">O1566*H1566</f>
        <v>0</v>
      </c>
      <c r="Q1566" s="172" t="n">
        <v>0</v>
      </c>
      <c r="R1566" s="172" t="n">
        <f aca="false">Q1566*H1566</f>
        <v>0</v>
      </c>
      <c r="S1566" s="172" t="n">
        <v>0</v>
      </c>
      <c r="T1566" s="173" t="n">
        <f aca="false">S1566*H1566</f>
        <v>0</v>
      </c>
      <c r="U1566" s="17"/>
      <c r="V1566" s="17"/>
      <c r="W1566" s="17"/>
      <c r="X1566" s="17"/>
      <c r="Y1566" s="17"/>
      <c r="Z1566" s="17"/>
      <c r="AA1566" s="17"/>
      <c r="AB1566" s="17"/>
      <c r="AC1566" s="17"/>
      <c r="AD1566" s="17"/>
      <c r="AE1566" s="17"/>
      <c r="AR1566" s="174" t="s">
        <v>321</v>
      </c>
      <c r="AT1566" s="174" t="s">
        <v>127</v>
      </c>
      <c r="AU1566" s="174" t="s">
        <v>82</v>
      </c>
      <c r="AY1566" s="3" t="s">
        <v>124</v>
      </c>
      <c r="BE1566" s="175" t="n">
        <f aca="false">IF(N1566="základní",J1566,0)</f>
        <v>0</v>
      </c>
      <c r="BF1566" s="175" t="n">
        <f aca="false">IF(N1566="snížená",J1566,0)</f>
        <v>0</v>
      </c>
      <c r="BG1566" s="175" t="n">
        <f aca="false">IF(N1566="zákl. přenesená",J1566,0)</f>
        <v>0</v>
      </c>
      <c r="BH1566" s="175" t="n">
        <f aca="false">IF(N1566="sníž. přenesená",J1566,0)</f>
        <v>0</v>
      </c>
      <c r="BI1566" s="175" t="n">
        <f aca="false">IF(N1566="nulová",J1566,0)</f>
        <v>0</v>
      </c>
      <c r="BJ1566" s="3" t="s">
        <v>80</v>
      </c>
      <c r="BK1566" s="175" t="n">
        <f aca="false">ROUND(I1566*H1566,2)</f>
        <v>0</v>
      </c>
      <c r="BL1566" s="3" t="s">
        <v>321</v>
      </c>
      <c r="BM1566" s="174" t="s">
        <v>2128</v>
      </c>
    </row>
    <row r="1567" s="22" customFormat="true" ht="17.1" hidden="false" customHeight="false" outlineLevel="0" collapsed="false">
      <c r="A1567" s="17"/>
      <c r="B1567" s="18"/>
      <c r="C1567" s="17"/>
      <c r="D1567" s="178" t="s">
        <v>1806</v>
      </c>
      <c r="E1567" s="17"/>
      <c r="F1567" s="224" t="s">
        <v>2129</v>
      </c>
      <c r="G1567" s="17"/>
      <c r="H1567" s="17"/>
      <c r="I1567" s="17"/>
      <c r="J1567" s="17"/>
      <c r="K1567" s="17"/>
      <c r="L1567" s="18"/>
      <c r="M1567" s="225"/>
      <c r="N1567" s="226"/>
      <c r="O1567" s="55"/>
      <c r="P1567" s="55"/>
      <c r="Q1567" s="55"/>
      <c r="R1567" s="55"/>
      <c r="S1567" s="55"/>
      <c r="T1567" s="56"/>
      <c r="U1567" s="17"/>
      <c r="V1567" s="17"/>
      <c r="W1567" s="17"/>
      <c r="X1567" s="17"/>
      <c r="Y1567" s="17"/>
      <c r="Z1567" s="17"/>
      <c r="AA1567" s="17"/>
      <c r="AB1567" s="17"/>
      <c r="AC1567" s="17"/>
      <c r="AD1567" s="17"/>
      <c r="AE1567" s="17"/>
      <c r="AT1567" s="3" t="s">
        <v>1806</v>
      </c>
      <c r="AU1567" s="3" t="s">
        <v>82</v>
      </c>
    </row>
    <row r="1568" s="22" customFormat="true" ht="16.5" hidden="false" customHeight="true" outlineLevel="0" collapsed="false">
      <c r="A1568" s="17"/>
      <c r="B1568" s="162"/>
      <c r="C1568" s="163" t="s">
        <v>2130</v>
      </c>
      <c r="D1568" s="163" t="s">
        <v>127</v>
      </c>
      <c r="E1568" s="164" t="s">
        <v>2131</v>
      </c>
      <c r="F1568" s="165" t="s">
        <v>2127</v>
      </c>
      <c r="G1568" s="166" t="s">
        <v>1582</v>
      </c>
      <c r="H1568" s="167" t="n">
        <v>4</v>
      </c>
      <c r="I1568" s="168"/>
      <c r="J1568" s="168" t="n">
        <f aca="false">ROUND(I1568*H1568,2)</f>
        <v>0</v>
      </c>
      <c r="K1568" s="169"/>
      <c r="L1568" s="18"/>
      <c r="M1568" s="170"/>
      <c r="N1568" s="171" t="s">
        <v>37</v>
      </c>
      <c r="O1568" s="172" t="n">
        <v>0</v>
      </c>
      <c r="P1568" s="172" t="n">
        <f aca="false">O1568*H1568</f>
        <v>0</v>
      </c>
      <c r="Q1568" s="172" t="n">
        <v>0</v>
      </c>
      <c r="R1568" s="172" t="n">
        <f aca="false">Q1568*H1568</f>
        <v>0</v>
      </c>
      <c r="S1568" s="172" t="n">
        <v>0</v>
      </c>
      <c r="T1568" s="173" t="n">
        <f aca="false">S1568*H1568</f>
        <v>0</v>
      </c>
      <c r="U1568" s="17"/>
      <c r="V1568" s="17"/>
      <c r="W1568" s="17"/>
      <c r="X1568" s="17"/>
      <c r="Y1568" s="17"/>
      <c r="Z1568" s="17"/>
      <c r="AA1568" s="17"/>
      <c r="AB1568" s="17"/>
      <c r="AC1568" s="17"/>
      <c r="AD1568" s="17"/>
      <c r="AE1568" s="17"/>
      <c r="AR1568" s="174" t="s">
        <v>321</v>
      </c>
      <c r="AT1568" s="174" t="s">
        <v>127</v>
      </c>
      <c r="AU1568" s="174" t="s">
        <v>82</v>
      </c>
      <c r="AY1568" s="3" t="s">
        <v>124</v>
      </c>
      <c r="BE1568" s="175" t="n">
        <f aca="false">IF(N1568="základní",J1568,0)</f>
        <v>0</v>
      </c>
      <c r="BF1568" s="175" t="n">
        <f aca="false">IF(N1568="snížená",J1568,0)</f>
        <v>0</v>
      </c>
      <c r="BG1568" s="175" t="n">
        <f aca="false">IF(N1568="zákl. přenesená",J1568,0)</f>
        <v>0</v>
      </c>
      <c r="BH1568" s="175" t="n">
        <f aca="false">IF(N1568="sníž. přenesená",J1568,0)</f>
        <v>0</v>
      </c>
      <c r="BI1568" s="175" t="n">
        <f aca="false">IF(N1568="nulová",J1568,0)</f>
        <v>0</v>
      </c>
      <c r="BJ1568" s="3" t="s">
        <v>80</v>
      </c>
      <c r="BK1568" s="175" t="n">
        <f aca="false">ROUND(I1568*H1568,2)</f>
        <v>0</v>
      </c>
      <c r="BL1568" s="3" t="s">
        <v>321</v>
      </c>
      <c r="BM1568" s="174" t="s">
        <v>2132</v>
      </c>
    </row>
    <row r="1569" s="22" customFormat="true" ht="17.1" hidden="false" customHeight="false" outlineLevel="0" collapsed="false">
      <c r="A1569" s="17"/>
      <c r="B1569" s="18"/>
      <c r="C1569" s="17"/>
      <c r="D1569" s="178" t="s">
        <v>1806</v>
      </c>
      <c r="E1569" s="17"/>
      <c r="F1569" s="224" t="s">
        <v>2133</v>
      </c>
      <c r="G1569" s="17"/>
      <c r="H1569" s="17"/>
      <c r="I1569" s="17"/>
      <c r="J1569" s="17"/>
      <c r="K1569" s="17"/>
      <c r="L1569" s="18"/>
      <c r="M1569" s="225"/>
      <c r="N1569" s="226"/>
      <c r="O1569" s="55"/>
      <c r="P1569" s="55"/>
      <c r="Q1569" s="55"/>
      <c r="R1569" s="55"/>
      <c r="S1569" s="55"/>
      <c r="T1569" s="56"/>
      <c r="U1569" s="17"/>
      <c r="V1569" s="17"/>
      <c r="W1569" s="17"/>
      <c r="X1569" s="17"/>
      <c r="Y1569" s="17"/>
      <c r="Z1569" s="17"/>
      <c r="AA1569" s="17"/>
      <c r="AB1569" s="17"/>
      <c r="AC1569" s="17"/>
      <c r="AD1569" s="17"/>
      <c r="AE1569" s="17"/>
      <c r="AT1569" s="3" t="s">
        <v>1806</v>
      </c>
      <c r="AU1569" s="3" t="s">
        <v>82</v>
      </c>
    </row>
    <row r="1570" s="22" customFormat="true" ht="16.5" hidden="false" customHeight="true" outlineLevel="0" collapsed="false">
      <c r="A1570" s="17"/>
      <c r="B1570" s="162"/>
      <c r="C1570" s="163" t="s">
        <v>2134</v>
      </c>
      <c r="D1570" s="163" t="s">
        <v>127</v>
      </c>
      <c r="E1570" s="164" t="s">
        <v>2135</v>
      </c>
      <c r="F1570" s="165" t="s">
        <v>2136</v>
      </c>
      <c r="G1570" s="166" t="s">
        <v>1582</v>
      </c>
      <c r="H1570" s="167" t="n">
        <v>9</v>
      </c>
      <c r="I1570" s="168"/>
      <c r="J1570" s="168" t="n">
        <f aca="false">ROUND(I1570*H1570,2)</f>
        <v>0</v>
      </c>
      <c r="K1570" s="169"/>
      <c r="L1570" s="18"/>
      <c r="M1570" s="170"/>
      <c r="N1570" s="171" t="s">
        <v>37</v>
      </c>
      <c r="O1570" s="172" t="n">
        <v>0</v>
      </c>
      <c r="P1570" s="172" t="n">
        <f aca="false">O1570*H1570</f>
        <v>0</v>
      </c>
      <c r="Q1570" s="172" t="n">
        <v>0</v>
      </c>
      <c r="R1570" s="172" t="n">
        <f aca="false">Q1570*H1570</f>
        <v>0</v>
      </c>
      <c r="S1570" s="172" t="n">
        <v>0</v>
      </c>
      <c r="T1570" s="173" t="n">
        <f aca="false">S1570*H1570</f>
        <v>0</v>
      </c>
      <c r="U1570" s="17"/>
      <c r="V1570" s="17"/>
      <c r="W1570" s="17"/>
      <c r="X1570" s="17"/>
      <c r="Y1570" s="17"/>
      <c r="Z1570" s="17"/>
      <c r="AA1570" s="17"/>
      <c r="AB1570" s="17"/>
      <c r="AC1570" s="17"/>
      <c r="AD1570" s="17"/>
      <c r="AE1570" s="17"/>
      <c r="AR1570" s="174" t="s">
        <v>321</v>
      </c>
      <c r="AT1570" s="174" t="s">
        <v>127</v>
      </c>
      <c r="AU1570" s="174" t="s">
        <v>82</v>
      </c>
      <c r="AY1570" s="3" t="s">
        <v>124</v>
      </c>
      <c r="BE1570" s="175" t="n">
        <f aca="false">IF(N1570="základní",J1570,0)</f>
        <v>0</v>
      </c>
      <c r="BF1570" s="175" t="n">
        <f aca="false">IF(N1570="snížená",J1570,0)</f>
        <v>0</v>
      </c>
      <c r="BG1570" s="175" t="n">
        <f aca="false">IF(N1570="zákl. přenesená",J1570,0)</f>
        <v>0</v>
      </c>
      <c r="BH1570" s="175" t="n">
        <f aca="false">IF(N1570="sníž. přenesená",J1570,0)</f>
        <v>0</v>
      </c>
      <c r="BI1570" s="175" t="n">
        <f aca="false">IF(N1570="nulová",J1570,0)</f>
        <v>0</v>
      </c>
      <c r="BJ1570" s="3" t="s">
        <v>80</v>
      </c>
      <c r="BK1570" s="175" t="n">
        <f aca="false">ROUND(I1570*H1570,2)</f>
        <v>0</v>
      </c>
      <c r="BL1570" s="3" t="s">
        <v>321</v>
      </c>
      <c r="BM1570" s="174" t="s">
        <v>2137</v>
      </c>
    </row>
    <row r="1571" s="22" customFormat="true" ht="17.1" hidden="false" customHeight="false" outlineLevel="0" collapsed="false">
      <c r="A1571" s="17"/>
      <c r="B1571" s="18"/>
      <c r="C1571" s="17"/>
      <c r="D1571" s="178" t="s">
        <v>1806</v>
      </c>
      <c r="E1571" s="17"/>
      <c r="F1571" s="224" t="s">
        <v>2138</v>
      </c>
      <c r="G1571" s="17"/>
      <c r="H1571" s="17"/>
      <c r="I1571" s="17"/>
      <c r="J1571" s="17"/>
      <c r="K1571" s="17"/>
      <c r="L1571" s="18"/>
      <c r="M1571" s="225"/>
      <c r="N1571" s="226"/>
      <c r="O1571" s="55"/>
      <c r="P1571" s="55"/>
      <c r="Q1571" s="55"/>
      <c r="R1571" s="55"/>
      <c r="S1571" s="55"/>
      <c r="T1571" s="56"/>
      <c r="U1571" s="17"/>
      <c r="V1571" s="17"/>
      <c r="W1571" s="17"/>
      <c r="X1571" s="17"/>
      <c r="Y1571" s="17"/>
      <c r="Z1571" s="17"/>
      <c r="AA1571" s="17"/>
      <c r="AB1571" s="17"/>
      <c r="AC1571" s="17"/>
      <c r="AD1571" s="17"/>
      <c r="AE1571" s="17"/>
      <c r="AT1571" s="3" t="s">
        <v>1806</v>
      </c>
      <c r="AU1571" s="3" t="s">
        <v>82</v>
      </c>
    </row>
    <row r="1572" s="22" customFormat="true" ht="16.5" hidden="false" customHeight="true" outlineLevel="0" collapsed="false">
      <c r="A1572" s="17"/>
      <c r="B1572" s="162"/>
      <c r="C1572" s="163" t="s">
        <v>2139</v>
      </c>
      <c r="D1572" s="163" t="s">
        <v>127</v>
      </c>
      <c r="E1572" s="164" t="s">
        <v>2140</v>
      </c>
      <c r="F1572" s="165" t="s">
        <v>2141</v>
      </c>
      <c r="G1572" s="166" t="s">
        <v>1582</v>
      </c>
      <c r="H1572" s="167" t="n">
        <v>9</v>
      </c>
      <c r="I1572" s="168"/>
      <c r="J1572" s="168" t="n">
        <f aca="false">ROUND(I1572*H1572,2)</f>
        <v>0</v>
      </c>
      <c r="K1572" s="169"/>
      <c r="L1572" s="18"/>
      <c r="M1572" s="170"/>
      <c r="N1572" s="171" t="s">
        <v>37</v>
      </c>
      <c r="O1572" s="172" t="n">
        <v>0</v>
      </c>
      <c r="P1572" s="172" t="n">
        <f aca="false">O1572*H1572</f>
        <v>0</v>
      </c>
      <c r="Q1572" s="172" t="n">
        <v>0</v>
      </c>
      <c r="R1572" s="172" t="n">
        <f aca="false">Q1572*H1572</f>
        <v>0</v>
      </c>
      <c r="S1572" s="172" t="n">
        <v>0</v>
      </c>
      <c r="T1572" s="173" t="n">
        <f aca="false">S1572*H1572</f>
        <v>0</v>
      </c>
      <c r="U1572" s="17"/>
      <c r="V1572" s="17"/>
      <c r="W1572" s="17"/>
      <c r="X1572" s="17"/>
      <c r="Y1572" s="17"/>
      <c r="Z1572" s="17"/>
      <c r="AA1572" s="17"/>
      <c r="AB1572" s="17"/>
      <c r="AC1572" s="17"/>
      <c r="AD1572" s="17"/>
      <c r="AE1572" s="17"/>
      <c r="AR1572" s="174" t="s">
        <v>321</v>
      </c>
      <c r="AT1572" s="174" t="s">
        <v>127</v>
      </c>
      <c r="AU1572" s="174" t="s">
        <v>82</v>
      </c>
      <c r="AY1572" s="3" t="s">
        <v>124</v>
      </c>
      <c r="BE1572" s="175" t="n">
        <f aca="false">IF(N1572="základní",J1572,0)</f>
        <v>0</v>
      </c>
      <c r="BF1572" s="175" t="n">
        <f aca="false">IF(N1572="snížená",J1572,0)</f>
        <v>0</v>
      </c>
      <c r="BG1572" s="175" t="n">
        <f aca="false">IF(N1572="zákl. přenesená",J1572,0)</f>
        <v>0</v>
      </c>
      <c r="BH1572" s="175" t="n">
        <f aca="false">IF(N1572="sníž. přenesená",J1572,0)</f>
        <v>0</v>
      </c>
      <c r="BI1572" s="175" t="n">
        <f aca="false">IF(N1572="nulová",J1572,0)</f>
        <v>0</v>
      </c>
      <c r="BJ1572" s="3" t="s">
        <v>80</v>
      </c>
      <c r="BK1572" s="175" t="n">
        <f aca="false">ROUND(I1572*H1572,2)</f>
        <v>0</v>
      </c>
      <c r="BL1572" s="3" t="s">
        <v>321</v>
      </c>
      <c r="BM1572" s="174" t="s">
        <v>2142</v>
      </c>
    </row>
    <row r="1573" s="22" customFormat="true" ht="16.5" hidden="false" customHeight="true" outlineLevel="0" collapsed="false">
      <c r="A1573" s="17"/>
      <c r="B1573" s="162"/>
      <c r="C1573" s="163" t="s">
        <v>2143</v>
      </c>
      <c r="D1573" s="163" t="s">
        <v>127</v>
      </c>
      <c r="E1573" s="164" t="s">
        <v>2144</v>
      </c>
      <c r="F1573" s="165" t="s">
        <v>2145</v>
      </c>
      <c r="G1573" s="166" t="s">
        <v>1582</v>
      </c>
      <c r="H1573" s="167" t="n">
        <v>9</v>
      </c>
      <c r="I1573" s="168"/>
      <c r="J1573" s="168" t="n">
        <f aca="false">ROUND(I1573*H1573,2)</f>
        <v>0</v>
      </c>
      <c r="K1573" s="169"/>
      <c r="L1573" s="18"/>
      <c r="M1573" s="170"/>
      <c r="N1573" s="171" t="s">
        <v>37</v>
      </c>
      <c r="O1573" s="172" t="n">
        <v>0</v>
      </c>
      <c r="P1573" s="172" t="n">
        <f aca="false">O1573*H1573</f>
        <v>0</v>
      </c>
      <c r="Q1573" s="172" t="n">
        <v>0</v>
      </c>
      <c r="R1573" s="172" t="n">
        <f aca="false">Q1573*H1573</f>
        <v>0</v>
      </c>
      <c r="S1573" s="172" t="n">
        <v>0</v>
      </c>
      <c r="T1573" s="173" t="n">
        <f aca="false">S1573*H1573</f>
        <v>0</v>
      </c>
      <c r="U1573" s="17"/>
      <c r="V1573" s="17"/>
      <c r="W1573" s="17"/>
      <c r="X1573" s="17"/>
      <c r="Y1573" s="17"/>
      <c r="Z1573" s="17"/>
      <c r="AA1573" s="17"/>
      <c r="AB1573" s="17"/>
      <c r="AC1573" s="17"/>
      <c r="AD1573" s="17"/>
      <c r="AE1573" s="17"/>
      <c r="AR1573" s="174" t="s">
        <v>321</v>
      </c>
      <c r="AT1573" s="174" t="s">
        <v>127</v>
      </c>
      <c r="AU1573" s="174" t="s">
        <v>82</v>
      </c>
      <c r="AY1573" s="3" t="s">
        <v>124</v>
      </c>
      <c r="BE1573" s="175" t="n">
        <f aca="false">IF(N1573="základní",J1573,0)</f>
        <v>0</v>
      </c>
      <c r="BF1573" s="175" t="n">
        <f aca="false">IF(N1573="snížená",J1573,0)</f>
        <v>0</v>
      </c>
      <c r="BG1573" s="175" t="n">
        <f aca="false">IF(N1573="zákl. přenesená",J1573,0)</f>
        <v>0</v>
      </c>
      <c r="BH1573" s="175" t="n">
        <f aca="false">IF(N1573="sníž. přenesená",J1573,0)</f>
        <v>0</v>
      </c>
      <c r="BI1573" s="175" t="n">
        <f aca="false">IF(N1573="nulová",J1573,0)</f>
        <v>0</v>
      </c>
      <c r="BJ1573" s="3" t="s">
        <v>80</v>
      </c>
      <c r="BK1573" s="175" t="n">
        <f aca="false">ROUND(I1573*H1573,2)</f>
        <v>0</v>
      </c>
      <c r="BL1573" s="3" t="s">
        <v>321</v>
      </c>
      <c r="BM1573" s="174" t="s">
        <v>2146</v>
      </c>
    </row>
    <row r="1574" s="22" customFormat="true" ht="16.5" hidden="false" customHeight="true" outlineLevel="0" collapsed="false">
      <c r="A1574" s="17"/>
      <c r="B1574" s="162"/>
      <c r="C1574" s="163" t="s">
        <v>2147</v>
      </c>
      <c r="D1574" s="163" t="s">
        <v>127</v>
      </c>
      <c r="E1574" s="164" t="s">
        <v>2148</v>
      </c>
      <c r="F1574" s="165" t="s">
        <v>2149</v>
      </c>
      <c r="G1574" s="166" t="s">
        <v>1582</v>
      </c>
      <c r="H1574" s="167" t="n">
        <v>10</v>
      </c>
      <c r="I1574" s="168"/>
      <c r="J1574" s="168" t="n">
        <f aca="false">ROUND(I1574*H1574,2)</f>
        <v>0</v>
      </c>
      <c r="K1574" s="169"/>
      <c r="L1574" s="18"/>
      <c r="M1574" s="170"/>
      <c r="N1574" s="171" t="s">
        <v>37</v>
      </c>
      <c r="O1574" s="172" t="n">
        <v>0</v>
      </c>
      <c r="P1574" s="172" t="n">
        <f aca="false">O1574*H1574</f>
        <v>0</v>
      </c>
      <c r="Q1574" s="172" t="n">
        <v>0</v>
      </c>
      <c r="R1574" s="172" t="n">
        <f aca="false">Q1574*H1574</f>
        <v>0</v>
      </c>
      <c r="S1574" s="172" t="n">
        <v>0</v>
      </c>
      <c r="T1574" s="173" t="n">
        <f aca="false">S1574*H1574</f>
        <v>0</v>
      </c>
      <c r="U1574" s="17"/>
      <c r="V1574" s="17"/>
      <c r="W1574" s="17"/>
      <c r="X1574" s="17"/>
      <c r="Y1574" s="17"/>
      <c r="Z1574" s="17"/>
      <c r="AA1574" s="17"/>
      <c r="AB1574" s="17"/>
      <c r="AC1574" s="17"/>
      <c r="AD1574" s="17"/>
      <c r="AE1574" s="17"/>
      <c r="AR1574" s="174" t="s">
        <v>321</v>
      </c>
      <c r="AT1574" s="174" t="s">
        <v>127</v>
      </c>
      <c r="AU1574" s="174" t="s">
        <v>82</v>
      </c>
      <c r="AY1574" s="3" t="s">
        <v>124</v>
      </c>
      <c r="BE1574" s="175" t="n">
        <f aca="false">IF(N1574="základní",J1574,0)</f>
        <v>0</v>
      </c>
      <c r="BF1574" s="175" t="n">
        <f aca="false">IF(N1574="snížená",J1574,0)</f>
        <v>0</v>
      </c>
      <c r="BG1574" s="175" t="n">
        <f aca="false">IF(N1574="zákl. přenesená",J1574,0)</f>
        <v>0</v>
      </c>
      <c r="BH1574" s="175" t="n">
        <f aca="false">IF(N1574="sníž. přenesená",J1574,0)</f>
        <v>0</v>
      </c>
      <c r="BI1574" s="175" t="n">
        <f aca="false">IF(N1574="nulová",J1574,0)</f>
        <v>0</v>
      </c>
      <c r="BJ1574" s="3" t="s">
        <v>80</v>
      </c>
      <c r="BK1574" s="175" t="n">
        <f aca="false">ROUND(I1574*H1574,2)</f>
        <v>0</v>
      </c>
      <c r="BL1574" s="3" t="s">
        <v>321</v>
      </c>
      <c r="BM1574" s="174" t="s">
        <v>2150</v>
      </c>
    </row>
    <row r="1575" s="22" customFormat="true" ht="17.1" hidden="false" customHeight="false" outlineLevel="0" collapsed="false">
      <c r="A1575" s="17"/>
      <c r="B1575" s="18"/>
      <c r="C1575" s="17"/>
      <c r="D1575" s="178" t="s">
        <v>1806</v>
      </c>
      <c r="E1575" s="17"/>
      <c r="F1575" s="224" t="s">
        <v>2151</v>
      </c>
      <c r="G1575" s="17"/>
      <c r="H1575" s="17"/>
      <c r="I1575" s="17"/>
      <c r="J1575" s="17"/>
      <c r="K1575" s="17"/>
      <c r="L1575" s="18"/>
      <c r="M1575" s="225"/>
      <c r="N1575" s="226"/>
      <c r="O1575" s="55"/>
      <c r="P1575" s="55"/>
      <c r="Q1575" s="55"/>
      <c r="R1575" s="55"/>
      <c r="S1575" s="55"/>
      <c r="T1575" s="56"/>
      <c r="U1575" s="17"/>
      <c r="V1575" s="17"/>
      <c r="W1575" s="17"/>
      <c r="X1575" s="17"/>
      <c r="Y1575" s="17"/>
      <c r="Z1575" s="17"/>
      <c r="AA1575" s="17"/>
      <c r="AB1575" s="17"/>
      <c r="AC1575" s="17"/>
      <c r="AD1575" s="17"/>
      <c r="AE1575" s="17"/>
      <c r="AT1575" s="3" t="s">
        <v>1806</v>
      </c>
      <c r="AU1575" s="3" t="s">
        <v>82</v>
      </c>
    </row>
    <row r="1576" s="22" customFormat="true" ht="16.5" hidden="false" customHeight="true" outlineLevel="0" collapsed="false">
      <c r="A1576" s="17"/>
      <c r="B1576" s="162"/>
      <c r="C1576" s="163" t="s">
        <v>2152</v>
      </c>
      <c r="D1576" s="163" t="s">
        <v>127</v>
      </c>
      <c r="E1576" s="164" t="s">
        <v>2153</v>
      </c>
      <c r="F1576" s="165" t="s">
        <v>2149</v>
      </c>
      <c r="G1576" s="166" t="s">
        <v>1582</v>
      </c>
      <c r="H1576" s="167" t="n">
        <v>9</v>
      </c>
      <c r="I1576" s="168"/>
      <c r="J1576" s="168" t="n">
        <f aca="false">ROUND(I1576*H1576,2)</f>
        <v>0</v>
      </c>
      <c r="K1576" s="169"/>
      <c r="L1576" s="18"/>
      <c r="M1576" s="170"/>
      <c r="N1576" s="171" t="s">
        <v>37</v>
      </c>
      <c r="O1576" s="172" t="n">
        <v>0</v>
      </c>
      <c r="P1576" s="172" t="n">
        <f aca="false">O1576*H1576</f>
        <v>0</v>
      </c>
      <c r="Q1576" s="172" t="n">
        <v>0</v>
      </c>
      <c r="R1576" s="172" t="n">
        <f aca="false">Q1576*H1576</f>
        <v>0</v>
      </c>
      <c r="S1576" s="172" t="n">
        <v>0</v>
      </c>
      <c r="T1576" s="173" t="n">
        <f aca="false">S1576*H1576</f>
        <v>0</v>
      </c>
      <c r="U1576" s="17"/>
      <c r="V1576" s="17"/>
      <c r="W1576" s="17"/>
      <c r="X1576" s="17"/>
      <c r="Y1576" s="17"/>
      <c r="Z1576" s="17"/>
      <c r="AA1576" s="17"/>
      <c r="AB1576" s="17"/>
      <c r="AC1576" s="17"/>
      <c r="AD1576" s="17"/>
      <c r="AE1576" s="17"/>
      <c r="AR1576" s="174" t="s">
        <v>321</v>
      </c>
      <c r="AT1576" s="174" t="s">
        <v>127</v>
      </c>
      <c r="AU1576" s="174" t="s">
        <v>82</v>
      </c>
      <c r="AY1576" s="3" t="s">
        <v>124</v>
      </c>
      <c r="BE1576" s="175" t="n">
        <f aca="false">IF(N1576="základní",J1576,0)</f>
        <v>0</v>
      </c>
      <c r="BF1576" s="175" t="n">
        <f aca="false">IF(N1576="snížená",J1576,0)</f>
        <v>0</v>
      </c>
      <c r="BG1576" s="175" t="n">
        <f aca="false">IF(N1576="zákl. přenesená",J1576,0)</f>
        <v>0</v>
      </c>
      <c r="BH1576" s="175" t="n">
        <f aca="false">IF(N1576="sníž. přenesená",J1576,0)</f>
        <v>0</v>
      </c>
      <c r="BI1576" s="175" t="n">
        <f aca="false">IF(N1576="nulová",J1576,0)</f>
        <v>0</v>
      </c>
      <c r="BJ1576" s="3" t="s">
        <v>80</v>
      </c>
      <c r="BK1576" s="175" t="n">
        <f aca="false">ROUND(I1576*H1576,2)</f>
        <v>0</v>
      </c>
      <c r="BL1576" s="3" t="s">
        <v>321</v>
      </c>
      <c r="BM1576" s="174" t="s">
        <v>2154</v>
      </c>
    </row>
    <row r="1577" s="22" customFormat="true" ht="17.1" hidden="false" customHeight="false" outlineLevel="0" collapsed="false">
      <c r="A1577" s="17"/>
      <c r="B1577" s="18"/>
      <c r="C1577" s="17"/>
      <c r="D1577" s="178" t="s">
        <v>1806</v>
      </c>
      <c r="E1577" s="17"/>
      <c r="F1577" s="224" t="s">
        <v>2155</v>
      </c>
      <c r="G1577" s="17"/>
      <c r="H1577" s="17"/>
      <c r="I1577" s="17"/>
      <c r="J1577" s="17"/>
      <c r="K1577" s="17"/>
      <c r="L1577" s="18"/>
      <c r="M1577" s="225"/>
      <c r="N1577" s="226"/>
      <c r="O1577" s="55"/>
      <c r="P1577" s="55"/>
      <c r="Q1577" s="55"/>
      <c r="R1577" s="55"/>
      <c r="S1577" s="55"/>
      <c r="T1577" s="56"/>
      <c r="U1577" s="17"/>
      <c r="V1577" s="17"/>
      <c r="W1577" s="17"/>
      <c r="X1577" s="17"/>
      <c r="Y1577" s="17"/>
      <c r="Z1577" s="17"/>
      <c r="AA1577" s="17"/>
      <c r="AB1577" s="17"/>
      <c r="AC1577" s="17"/>
      <c r="AD1577" s="17"/>
      <c r="AE1577" s="17"/>
      <c r="AT1577" s="3" t="s">
        <v>1806</v>
      </c>
      <c r="AU1577" s="3" t="s">
        <v>82</v>
      </c>
    </row>
    <row r="1578" s="22" customFormat="true" ht="16.5" hidden="false" customHeight="true" outlineLevel="0" collapsed="false">
      <c r="A1578" s="17"/>
      <c r="B1578" s="162"/>
      <c r="C1578" s="163" t="s">
        <v>2156</v>
      </c>
      <c r="D1578" s="163" t="s">
        <v>127</v>
      </c>
      <c r="E1578" s="164" t="s">
        <v>2157</v>
      </c>
      <c r="F1578" s="165" t="s">
        <v>2158</v>
      </c>
      <c r="G1578" s="166" t="s">
        <v>1582</v>
      </c>
      <c r="H1578" s="167" t="n">
        <v>1</v>
      </c>
      <c r="I1578" s="168"/>
      <c r="J1578" s="168" t="n">
        <f aca="false">ROUND(I1578*H1578,2)</f>
        <v>0</v>
      </c>
      <c r="K1578" s="169"/>
      <c r="L1578" s="18"/>
      <c r="M1578" s="170"/>
      <c r="N1578" s="171" t="s">
        <v>37</v>
      </c>
      <c r="O1578" s="172" t="n">
        <v>0</v>
      </c>
      <c r="P1578" s="172" t="n">
        <f aca="false">O1578*H1578</f>
        <v>0</v>
      </c>
      <c r="Q1578" s="172" t="n">
        <v>0</v>
      </c>
      <c r="R1578" s="172" t="n">
        <f aca="false">Q1578*H1578</f>
        <v>0</v>
      </c>
      <c r="S1578" s="172" t="n">
        <v>0</v>
      </c>
      <c r="T1578" s="173" t="n">
        <f aca="false">S1578*H1578</f>
        <v>0</v>
      </c>
      <c r="U1578" s="17"/>
      <c r="V1578" s="17"/>
      <c r="W1578" s="17"/>
      <c r="X1578" s="17"/>
      <c r="Y1578" s="17"/>
      <c r="Z1578" s="17"/>
      <c r="AA1578" s="17"/>
      <c r="AB1578" s="17"/>
      <c r="AC1578" s="17"/>
      <c r="AD1578" s="17"/>
      <c r="AE1578" s="17"/>
      <c r="AR1578" s="174" t="s">
        <v>321</v>
      </c>
      <c r="AT1578" s="174" t="s">
        <v>127</v>
      </c>
      <c r="AU1578" s="174" t="s">
        <v>82</v>
      </c>
      <c r="AY1578" s="3" t="s">
        <v>124</v>
      </c>
      <c r="BE1578" s="175" t="n">
        <f aca="false">IF(N1578="základní",J1578,0)</f>
        <v>0</v>
      </c>
      <c r="BF1578" s="175" t="n">
        <f aca="false">IF(N1578="snížená",J1578,0)</f>
        <v>0</v>
      </c>
      <c r="BG1578" s="175" t="n">
        <f aca="false">IF(N1578="zákl. přenesená",J1578,0)</f>
        <v>0</v>
      </c>
      <c r="BH1578" s="175" t="n">
        <f aca="false">IF(N1578="sníž. přenesená",J1578,0)</f>
        <v>0</v>
      </c>
      <c r="BI1578" s="175" t="n">
        <f aca="false">IF(N1578="nulová",J1578,0)</f>
        <v>0</v>
      </c>
      <c r="BJ1578" s="3" t="s">
        <v>80</v>
      </c>
      <c r="BK1578" s="175" t="n">
        <f aca="false">ROUND(I1578*H1578,2)</f>
        <v>0</v>
      </c>
      <c r="BL1578" s="3" t="s">
        <v>321</v>
      </c>
      <c r="BM1578" s="174" t="s">
        <v>2159</v>
      </c>
    </row>
    <row r="1579" s="22" customFormat="true" ht="25" hidden="false" customHeight="false" outlineLevel="0" collapsed="false">
      <c r="A1579" s="17"/>
      <c r="B1579" s="18"/>
      <c r="C1579" s="17"/>
      <c r="D1579" s="178" t="s">
        <v>1806</v>
      </c>
      <c r="E1579" s="17"/>
      <c r="F1579" s="224" t="s">
        <v>2160</v>
      </c>
      <c r="G1579" s="17"/>
      <c r="H1579" s="17"/>
      <c r="I1579" s="17"/>
      <c r="J1579" s="17"/>
      <c r="K1579" s="17"/>
      <c r="L1579" s="18"/>
      <c r="M1579" s="225"/>
      <c r="N1579" s="226"/>
      <c r="O1579" s="55"/>
      <c r="P1579" s="55"/>
      <c r="Q1579" s="55"/>
      <c r="R1579" s="55"/>
      <c r="S1579" s="55"/>
      <c r="T1579" s="56"/>
      <c r="U1579" s="17"/>
      <c r="V1579" s="17"/>
      <c r="W1579" s="17"/>
      <c r="X1579" s="17"/>
      <c r="Y1579" s="17"/>
      <c r="Z1579" s="17"/>
      <c r="AA1579" s="17"/>
      <c r="AB1579" s="17"/>
      <c r="AC1579" s="17"/>
      <c r="AD1579" s="17"/>
      <c r="AE1579" s="17"/>
      <c r="AT1579" s="3" t="s">
        <v>1806</v>
      </c>
      <c r="AU1579" s="3" t="s">
        <v>82</v>
      </c>
    </row>
    <row r="1580" s="22" customFormat="true" ht="16.5" hidden="false" customHeight="true" outlineLevel="0" collapsed="false">
      <c r="A1580" s="17"/>
      <c r="B1580" s="162"/>
      <c r="C1580" s="163" t="s">
        <v>2161</v>
      </c>
      <c r="D1580" s="163" t="s">
        <v>127</v>
      </c>
      <c r="E1580" s="164" t="s">
        <v>2162</v>
      </c>
      <c r="F1580" s="165" t="s">
        <v>2163</v>
      </c>
      <c r="G1580" s="166" t="s">
        <v>1582</v>
      </c>
      <c r="H1580" s="167" t="n">
        <v>1</v>
      </c>
      <c r="I1580" s="168"/>
      <c r="J1580" s="168" t="n">
        <f aca="false">ROUND(I1580*H1580,2)</f>
        <v>0</v>
      </c>
      <c r="K1580" s="169"/>
      <c r="L1580" s="18"/>
      <c r="M1580" s="170"/>
      <c r="N1580" s="171" t="s">
        <v>37</v>
      </c>
      <c r="O1580" s="172" t="n">
        <v>0</v>
      </c>
      <c r="P1580" s="172" t="n">
        <f aca="false">O1580*H1580</f>
        <v>0</v>
      </c>
      <c r="Q1580" s="172" t="n">
        <v>0</v>
      </c>
      <c r="R1580" s="172" t="n">
        <f aca="false">Q1580*H1580</f>
        <v>0</v>
      </c>
      <c r="S1580" s="172" t="n">
        <v>0</v>
      </c>
      <c r="T1580" s="173" t="n">
        <f aca="false">S1580*H1580</f>
        <v>0</v>
      </c>
      <c r="U1580" s="17"/>
      <c r="V1580" s="17"/>
      <c r="W1580" s="17"/>
      <c r="X1580" s="17"/>
      <c r="Y1580" s="17"/>
      <c r="Z1580" s="17"/>
      <c r="AA1580" s="17"/>
      <c r="AB1580" s="17"/>
      <c r="AC1580" s="17"/>
      <c r="AD1580" s="17"/>
      <c r="AE1580" s="17"/>
      <c r="AR1580" s="174" t="s">
        <v>321</v>
      </c>
      <c r="AT1580" s="174" t="s">
        <v>127</v>
      </c>
      <c r="AU1580" s="174" t="s">
        <v>82</v>
      </c>
      <c r="AY1580" s="3" t="s">
        <v>124</v>
      </c>
      <c r="BE1580" s="175" t="n">
        <f aca="false">IF(N1580="základní",J1580,0)</f>
        <v>0</v>
      </c>
      <c r="BF1580" s="175" t="n">
        <f aca="false">IF(N1580="snížená",J1580,0)</f>
        <v>0</v>
      </c>
      <c r="BG1580" s="175" t="n">
        <f aca="false">IF(N1580="zákl. přenesená",J1580,0)</f>
        <v>0</v>
      </c>
      <c r="BH1580" s="175" t="n">
        <f aca="false">IF(N1580="sníž. přenesená",J1580,0)</f>
        <v>0</v>
      </c>
      <c r="BI1580" s="175" t="n">
        <f aca="false">IF(N1580="nulová",J1580,0)</f>
        <v>0</v>
      </c>
      <c r="BJ1580" s="3" t="s">
        <v>80</v>
      </c>
      <c r="BK1580" s="175" t="n">
        <f aca="false">ROUND(I1580*H1580,2)</f>
        <v>0</v>
      </c>
      <c r="BL1580" s="3" t="s">
        <v>321</v>
      </c>
      <c r="BM1580" s="174" t="s">
        <v>2164</v>
      </c>
    </row>
    <row r="1581" s="22" customFormat="true" ht="32.85" hidden="false" customHeight="false" outlineLevel="0" collapsed="false">
      <c r="A1581" s="17"/>
      <c r="B1581" s="18"/>
      <c r="C1581" s="17"/>
      <c r="D1581" s="178" t="s">
        <v>1806</v>
      </c>
      <c r="E1581" s="17"/>
      <c r="F1581" s="224" t="s">
        <v>2165</v>
      </c>
      <c r="G1581" s="17"/>
      <c r="H1581" s="17"/>
      <c r="I1581" s="17"/>
      <c r="J1581" s="17"/>
      <c r="K1581" s="17"/>
      <c r="L1581" s="18"/>
      <c r="M1581" s="225"/>
      <c r="N1581" s="226"/>
      <c r="O1581" s="55"/>
      <c r="P1581" s="55"/>
      <c r="Q1581" s="55"/>
      <c r="R1581" s="55"/>
      <c r="S1581" s="55"/>
      <c r="T1581" s="56"/>
      <c r="U1581" s="17"/>
      <c r="V1581" s="17"/>
      <c r="W1581" s="17"/>
      <c r="X1581" s="17"/>
      <c r="Y1581" s="17"/>
      <c r="Z1581" s="17"/>
      <c r="AA1581" s="17"/>
      <c r="AB1581" s="17"/>
      <c r="AC1581" s="17"/>
      <c r="AD1581" s="17"/>
      <c r="AE1581" s="17"/>
      <c r="AT1581" s="3" t="s">
        <v>1806</v>
      </c>
      <c r="AU1581" s="3" t="s">
        <v>82</v>
      </c>
    </row>
    <row r="1582" s="22" customFormat="true" ht="16.5" hidden="false" customHeight="true" outlineLevel="0" collapsed="false">
      <c r="A1582" s="17"/>
      <c r="B1582" s="162"/>
      <c r="C1582" s="163" t="s">
        <v>2166</v>
      </c>
      <c r="D1582" s="163" t="s">
        <v>127</v>
      </c>
      <c r="E1582" s="164" t="s">
        <v>2167</v>
      </c>
      <c r="F1582" s="165" t="s">
        <v>2168</v>
      </c>
      <c r="G1582" s="166" t="s">
        <v>1933</v>
      </c>
      <c r="H1582" s="167" t="n">
        <v>1</v>
      </c>
      <c r="I1582" s="168"/>
      <c r="J1582" s="168" t="n">
        <f aca="false">ROUND(I1582*H1582,2)</f>
        <v>0</v>
      </c>
      <c r="K1582" s="169"/>
      <c r="L1582" s="18"/>
      <c r="M1582" s="170"/>
      <c r="N1582" s="171" t="s">
        <v>37</v>
      </c>
      <c r="O1582" s="172" t="n">
        <v>0</v>
      </c>
      <c r="P1582" s="172" t="n">
        <f aca="false">O1582*H1582</f>
        <v>0</v>
      </c>
      <c r="Q1582" s="172" t="n">
        <v>0</v>
      </c>
      <c r="R1582" s="172" t="n">
        <f aca="false">Q1582*H1582</f>
        <v>0</v>
      </c>
      <c r="S1582" s="172" t="n">
        <v>0</v>
      </c>
      <c r="T1582" s="173" t="n">
        <f aca="false">S1582*H1582</f>
        <v>0</v>
      </c>
      <c r="U1582" s="17"/>
      <c r="V1582" s="17"/>
      <c r="W1582" s="17"/>
      <c r="X1582" s="17"/>
      <c r="Y1582" s="17"/>
      <c r="Z1582" s="17"/>
      <c r="AA1582" s="17"/>
      <c r="AB1582" s="17"/>
      <c r="AC1582" s="17"/>
      <c r="AD1582" s="17"/>
      <c r="AE1582" s="17"/>
      <c r="AR1582" s="174" t="s">
        <v>321</v>
      </c>
      <c r="AT1582" s="174" t="s">
        <v>127</v>
      </c>
      <c r="AU1582" s="174" t="s">
        <v>82</v>
      </c>
      <c r="AY1582" s="3" t="s">
        <v>124</v>
      </c>
      <c r="BE1582" s="175" t="n">
        <f aca="false">IF(N1582="základní",J1582,0)</f>
        <v>0</v>
      </c>
      <c r="BF1582" s="175" t="n">
        <f aca="false">IF(N1582="snížená",J1582,0)</f>
        <v>0</v>
      </c>
      <c r="BG1582" s="175" t="n">
        <f aca="false">IF(N1582="zákl. přenesená",J1582,0)</f>
        <v>0</v>
      </c>
      <c r="BH1582" s="175" t="n">
        <f aca="false">IF(N1582="sníž. přenesená",J1582,0)</f>
        <v>0</v>
      </c>
      <c r="BI1582" s="175" t="n">
        <f aca="false">IF(N1582="nulová",J1582,0)</f>
        <v>0</v>
      </c>
      <c r="BJ1582" s="3" t="s">
        <v>80</v>
      </c>
      <c r="BK1582" s="175" t="n">
        <f aca="false">ROUND(I1582*H1582,2)</f>
        <v>0</v>
      </c>
      <c r="BL1582" s="3" t="s">
        <v>321</v>
      </c>
      <c r="BM1582" s="174" t="s">
        <v>2169</v>
      </c>
    </row>
    <row r="1583" s="22" customFormat="true" ht="17.1" hidden="false" customHeight="false" outlineLevel="0" collapsed="false">
      <c r="A1583" s="17"/>
      <c r="B1583" s="18"/>
      <c r="C1583" s="17"/>
      <c r="D1583" s="178" t="s">
        <v>1806</v>
      </c>
      <c r="E1583" s="17"/>
      <c r="F1583" s="224" t="s">
        <v>2170</v>
      </c>
      <c r="G1583" s="17"/>
      <c r="H1583" s="17"/>
      <c r="I1583" s="17"/>
      <c r="J1583" s="17"/>
      <c r="K1583" s="17"/>
      <c r="L1583" s="18"/>
      <c r="M1583" s="225"/>
      <c r="N1583" s="226"/>
      <c r="O1583" s="55"/>
      <c r="P1583" s="55"/>
      <c r="Q1583" s="55"/>
      <c r="R1583" s="55"/>
      <c r="S1583" s="55"/>
      <c r="T1583" s="56"/>
      <c r="U1583" s="17"/>
      <c r="V1583" s="17"/>
      <c r="W1583" s="17"/>
      <c r="X1583" s="17"/>
      <c r="Y1583" s="17"/>
      <c r="Z1583" s="17"/>
      <c r="AA1583" s="17"/>
      <c r="AB1583" s="17"/>
      <c r="AC1583" s="17"/>
      <c r="AD1583" s="17"/>
      <c r="AE1583" s="17"/>
      <c r="AT1583" s="3" t="s">
        <v>1806</v>
      </c>
      <c r="AU1583" s="3" t="s">
        <v>82</v>
      </c>
    </row>
    <row r="1584" s="22" customFormat="true" ht="16.5" hidden="false" customHeight="true" outlineLevel="0" collapsed="false">
      <c r="A1584" s="17"/>
      <c r="B1584" s="162"/>
      <c r="C1584" s="163" t="s">
        <v>2171</v>
      </c>
      <c r="D1584" s="163" t="s">
        <v>127</v>
      </c>
      <c r="E1584" s="164" t="s">
        <v>2172</v>
      </c>
      <c r="F1584" s="165" t="s">
        <v>2173</v>
      </c>
      <c r="G1584" s="166" t="s">
        <v>1933</v>
      </c>
      <c r="H1584" s="167" t="n">
        <v>1</v>
      </c>
      <c r="I1584" s="168"/>
      <c r="J1584" s="168" t="n">
        <f aca="false">ROUND(I1584*H1584,2)</f>
        <v>0</v>
      </c>
      <c r="K1584" s="169"/>
      <c r="L1584" s="18"/>
      <c r="M1584" s="170"/>
      <c r="N1584" s="171" t="s">
        <v>37</v>
      </c>
      <c r="O1584" s="172" t="n">
        <v>0</v>
      </c>
      <c r="P1584" s="172" t="n">
        <f aca="false">O1584*H1584</f>
        <v>0</v>
      </c>
      <c r="Q1584" s="172" t="n">
        <v>0</v>
      </c>
      <c r="R1584" s="172" t="n">
        <f aca="false">Q1584*H1584</f>
        <v>0</v>
      </c>
      <c r="S1584" s="172" t="n">
        <v>0</v>
      </c>
      <c r="T1584" s="173" t="n">
        <f aca="false">S1584*H1584</f>
        <v>0</v>
      </c>
      <c r="U1584" s="17"/>
      <c r="V1584" s="17"/>
      <c r="W1584" s="17"/>
      <c r="X1584" s="17"/>
      <c r="Y1584" s="17"/>
      <c r="Z1584" s="17"/>
      <c r="AA1584" s="17"/>
      <c r="AB1584" s="17"/>
      <c r="AC1584" s="17"/>
      <c r="AD1584" s="17"/>
      <c r="AE1584" s="17"/>
      <c r="AR1584" s="174" t="s">
        <v>321</v>
      </c>
      <c r="AT1584" s="174" t="s">
        <v>127</v>
      </c>
      <c r="AU1584" s="174" t="s">
        <v>82</v>
      </c>
      <c r="AY1584" s="3" t="s">
        <v>124</v>
      </c>
      <c r="BE1584" s="175" t="n">
        <f aca="false">IF(N1584="základní",J1584,0)</f>
        <v>0</v>
      </c>
      <c r="BF1584" s="175" t="n">
        <f aca="false">IF(N1584="snížená",J1584,0)</f>
        <v>0</v>
      </c>
      <c r="BG1584" s="175" t="n">
        <f aca="false">IF(N1584="zákl. přenesená",J1584,0)</f>
        <v>0</v>
      </c>
      <c r="BH1584" s="175" t="n">
        <f aca="false">IF(N1584="sníž. přenesená",J1584,0)</f>
        <v>0</v>
      </c>
      <c r="BI1584" s="175" t="n">
        <f aca="false">IF(N1584="nulová",J1584,0)</f>
        <v>0</v>
      </c>
      <c r="BJ1584" s="3" t="s">
        <v>80</v>
      </c>
      <c r="BK1584" s="175" t="n">
        <f aca="false">ROUND(I1584*H1584,2)</f>
        <v>0</v>
      </c>
      <c r="BL1584" s="3" t="s">
        <v>321</v>
      </c>
      <c r="BM1584" s="174" t="s">
        <v>2174</v>
      </c>
    </row>
    <row r="1585" s="22" customFormat="true" ht="40.75" hidden="false" customHeight="false" outlineLevel="0" collapsed="false">
      <c r="A1585" s="17"/>
      <c r="B1585" s="18"/>
      <c r="C1585" s="17"/>
      <c r="D1585" s="178" t="s">
        <v>1806</v>
      </c>
      <c r="E1585" s="17"/>
      <c r="F1585" s="224" t="s">
        <v>2175</v>
      </c>
      <c r="G1585" s="17"/>
      <c r="H1585" s="17"/>
      <c r="I1585" s="17"/>
      <c r="J1585" s="17"/>
      <c r="K1585" s="17"/>
      <c r="L1585" s="18"/>
      <c r="M1585" s="225"/>
      <c r="N1585" s="226"/>
      <c r="O1585" s="55"/>
      <c r="P1585" s="55"/>
      <c r="Q1585" s="55"/>
      <c r="R1585" s="55"/>
      <c r="S1585" s="55"/>
      <c r="T1585" s="56"/>
      <c r="U1585" s="17"/>
      <c r="V1585" s="17"/>
      <c r="W1585" s="17"/>
      <c r="X1585" s="17"/>
      <c r="Y1585" s="17"/>
      <c r="Z1585" s="17"/>
      <c r="AA1585" s="17"/>
      <c r="AB1585" s="17"/>
      <c r="AC1585" s="17"/>
      <c r="AD1585" s="17"/>
      <c r="AE1585" s="17"/>
      <c r="AT1585" s="3" t="s">
        <v>1806</v>
      </c>
      <c r="AU1585" s="3" t="s">
        <v>82</v>
      </c>
    </row>
    <row r="1586" s="22" customFormat="true" ht="16.5" hidden="false" customHeight="true" outlineLevel="0" collapsed="false">
      <c r="A1586" s="17"/>
      <c r="B1586" s="162"/>
      <c r="C1586" s="163" t="s">
        <v>2176</v>
      </c>
      <c r="D1586" s="163" t="s">
        <v>127</v>
      </c>
      <c r="E1586" s="164" t="s">
        <v>2177</v>
      </c>
      <c r="F1586" s="165" t="s">
        <v>2178</v>
      </c>
      <c r="G1586" s="166" t="s">
        <v>1933</v>
      </c>
      <c r="H1586" s="167" t="n">
        <v>1</v>
      </c>
      <c r="I1586" s="168"/>
      <c r="J1586" s="168" t="n">
        <f aca="false">ROUND(I1586*H1586,2)</f>
        <v>0</v>
      </c>
      <c r="K1586" s="169"/>
      <c r="L1586" s="18"/>
      <c r="M1586" s="170"/>
      <c r="N1586" s="171" t="s">
        <v>37</v>
      </c>
      <c r="O1586" s="172" t="n">
        <v>0</v>
      </c>
      <c r="P1586" s="172" t="n">
        <f aca="false">O1586*H1586</f>
        <v>0</v>
      </c>
      <c r="Q1586" s="172" t="n">
        <v>0</v>
      </c>
      <c r="R1586" s="172" t="n">
        <f aca="false">Q1586*H1586</f>
        <v>0</v>
      </c>
      <c r="S1586" s="172" t="n">
        <v>0</v>
      </c>
      <c r="T1586" s="173" t="n">
        <f aca="false">S1586*H1586</f>
        <v>0</v>
      </c>
      <c r="U1586" s="17"/>
      <c r="V1586" s="17"/>
      <c r="W1586" s="17"/>
      <c r="X1586" s="17"/>
      <c r="Y1586" s="17"/>
      <c r="Z1586" s="17"/>
      <c r="AA1586" s="17"/>
      <c r="AB1586" s="17"/>
      <c r="AC1586" s="17"/>
      <c r="AD1586" s="17"/>
      <c r="AE1586" s="17"/>
      <c r="AR1586" s="174" t="s">
        <v>321</v>
      </c>
      <c r="AT1586" s="174" t="s">
        <v>127</v>
      </c>
      <c r="AU1586" s="174" t="s">
        <v>82</v>
      </c>
      <c r="AY1586" s="3" t="s">
        <v>124</v>
      </c>
      <c r="BE1586" s="175" t="n">
        <f aca="false">IF(N1586="základní",J1586,0)</f>
        <v>0</v>
      </c>
      <c r="BF1586" s="175" t="n">
        <f aca="false">IF(N1586="snížená",J1586,0)</f>
        <v>0</v>
      </c>
      <c r="BG1586" s="175" t="n">
        <f aca="false">IF(N1586="zákl. přenesená",J1586,0)</f>
        <v>0</v>
      </c>
      <c r="BH1586" s="175" t="n">
        <f aca="false">IF(N1586="sníž. přenesená",J1586,0)</f>
        <v>0</v>
      </c>
      <c r="BI1586" s="175" t="n">
        <f aca="false">IF(N1586="nulová",J1586,0)</f>
        <v>0</v>
      </c>
      <c r="BJ1586" s="3" t="s">
        <v>80</v>
      </c>
      <c r="BK1586" s="175" t="n">
        <f aca="false">ROUND(I1586*H1586,2)</f>
        <v>0</v>
      </c>
      <c r="BL1586" s="3" t="s">
        <v>321</v>
      </c>
      <c r="BM1586" s="174" t="s">
        <v>2179</v>
      </c>
    </row>
    <row r="1587" s="22" customFormat="true" ht="25" hidden="false" customHeight="false" outlineLevel="0" collapsed="false">
      <c r="A1587" s="17"/>
      <c r="B1587" s="18"/>
      <c r="C1587" s="17"/>
      <c r="D1587" s="178" t="s">
        <v>1806</v>
      </c>
      <c r="E1587" s="17"/>
      <c r="F1587" s="224" t="s">
        <v>2180</v>
      </c>
      <c r="G1587" s="17"/>
      <c r="H1587" s="17"/>
      <c r="I1587" s="17"/>
      <c r="J1587" s="17"/>
      <c r="K1587" s="17"/>
      <c r="L1587" s="18"/>
      <c r="M1587" s="225"/>
      <c r="N1587" s="226"/>
      <c r="O1587" s="55"/>
      <c r="P1587" s="55"/>
      <c r="Q1587" s="55"/>
      <c r="R1587" s="55"/>
      <c r="S1587" s="55"/>
      <c r="T1587" s="56"/>
      <c r="U1587" s="17"/>
      <c r="V1587" s="17"/>
      <c r="W1587" s="17"/>
      <c r="X1587" s="17"/>
      <c r="Y1587" s="17"/>
      <c r="Z1587" s="17"/>
      <c r="AA1587" s="17"/>
      <c r="AB1587" s="17"/>
      <c r="AC1587" s="17"/>
      <c r="AD1587" s="17"/>
      <c r="AE1587" s="17"/>
      <c r="AT1587" s="3" t="s">
        <v>1806</v>
      </c>
      <c r="AU1587" s="3" t="s">
        <v>82</v>
      </c>
    </row>
    <row r="1588" s="22" customFormat="true" ht="16.5" hidden="false" customHeight="true" outlineLevel="0" collapsed="false">
      <c r="A1588" s="17"/>
      <c r="B1588" s="162"/>
      <c r="C1588" s="163" t="s">
        <v>2181</v>
      </c>
      <c r="D1588" s="163" t="s">
        <v>127</v>
      </c>
      <c r="E1588" s="164" t="s">
        <v>2182</v>
      </c>
      <c r="F1588" s="165" t="s">
        <v>2183</v>
      </c>
      <c r="G1588" s="166" t="s">
        <v>1933</v>
      </c>
      <c r="H1588" s="167" t="n">
        <v>1</v>
      </c>
      <c r="I1588" s="168"/>
      <c r="J1588" s="168" t="n">
        <f aca="false">ROUND(I1588*H1588,2)</f>
        <v>0</v>
      </c>
      <c r="K1588" s="169"/>
      <c r="L1588" s="18"/>
      <c r="M1588" s="170"/>
      <c r="N1588" s="171" t="s">
        <v>37</v>
      </c>
      <c r="O1588" s="172" t="n">
        <v>0</v>
      </c>
      <c r="P1588" s="172" t="n">
        <f aca="false">O1588*H1588</f>
        <v>0</v>
      </c>
      <c r="Q1588" s="172" t="n">
        <v>0</v>
      </c>
      <c r="R1588" s="172" t="n">
        <f aca="false">Q1588*H1588</f>
        <v>0</v>
      </c>
      <c r="S1588" s="172" t="n">
        <v>0</v>
      </c>
      <c r="T1588" s="173" t="n">
        <f aca="false">S1588*H1588</f>
        <v>0</v>
      </c>
      <c r="U1588" s="17"/>
      <c r="V1588" s="17"/>
      <c r="W1588" s="17"/>
      <c r="X1588" s="17"/>
      <c r="Y1588" s="17"/>
      <c r="Z1588" s="17"/>
      <c r="AA1588" s="17"/>
      <c r="AB1588" s="17"/>
      <c r="AC1588" s="17"/>
      <c r="AD1588" s="17"/>
      <c r="AE1588" s="17"/>
      <c r="AR1588" s="174" t="s">
        <v>321</v>
      </c>
      <c r="AT1588" s="174" t="s">
        <v>127</v>
      </c>
      <c r="AU1588" s="174" t="s">
        <v>82</v>
      </c>
      <c r="AY1588" s="3" t="s">
        <v>124</v>
      </c>
      <c r="BE1588" s="175" t="n">
        <f aca="false">IF(N1588="základní",J1588,0)</f>
        <v>0</v>
      </c>
      <c r="BF1588" s="175" t="n">
        <f aca="false">IF(N1588="snížená",J1588,0)</f>
        <v>0</v>
      </c>
      <c r="BG1588" s="175" t="n">
        <f aca="false">IF(N1588="zákl. přenesená",J1588,0)</f>
        <v>0</v>
      </c>
      <c r="BH1588" s="175" t="n">
        <f aca="false">IF(N1588="sníž. přenesená",J1588,0)</f>
        <v>0</v>
      </c>
      <c r="BI1588" s="175" t="n">
        <f aca="false">IF(N1588="nulová",J1588,0)</f>
        <v>0</v>
      </c>
      <c r="BJ1588" s="3" t="s">
        <v>80</v>
      </c>
      <c r="BK1588" s="175" t="n">
        <f aca="false">ROUND(I1588*H1588,2)</f>
        <v>0</v>
      </c>
      <c r="BL1588" s="3" t="s">
        <v>321</v>
      </c>
      <c r="BM1588" s="174" t="s">
        <v>2184</v>
      </c>
    </row>
    <row r="1589" s="22" customFormat="true" ht="17.1" hidden="false" customHeight="false" outlineLevel="0" collapsed="false">
      <c r="A1589" s="17"/>
      <c r="B1589" s="18"/>
      <c r="C1589" s="17"/>
      <c r="D1589" s="178" t="s">
        <v>1806</v>
      </c>
      <c r="E1589" s="17"/>
      <c r="F1589" s="224" t="s">
        <v>2185</v>
      </c>
      <c r="G1589" s="17"/>
      <c r="H1589" s="17"/>
      <c r="I1589" s="17"/>
      <c r="J1589" s="17"/>
      <c r="K1589" s="17"/>
      <c r="L1589" s="18"/>
      <c r="M1589" s="225"/>
      <c r="N1589" s="226"/>
      <c r="O1589" s="55"/>
      <c r="P1589" s="55"/>
      <c r="Q1589" s="55"/>
      <c r="R1589" s="55"/>
      <c r="S1589" s="55"/>
      <c r="T1589" s="56"/>
      <c r="U1589" s="17"/>
      <c r="V1589" s="17"/>
      <c r="W1589" s="17"/>
      <c r="X1589" s="17"/>
      <c r="Y1589" s="17"/>
      <c r="Z1589" s="17"/>
      <c r="AA1589" s="17"/>
      <c r="AB1589" s="17"/>
      <c r="AC1589" s="17"/>
      <c r="AD1589" s="17"/>
      <c r="AE1589" s="17"/>
      <c r="AT1589" s="3" t="s">
        <v>1806</v>
      </c>
      <c r="AU1589" s="3" t="s">
        <v>82</v>
      </c>
    </row>
    <row r="1590" s="22" customFormat="true" ht="16.5" hidden="false" customHeight="true" outlineLevel="0" collapsed="false">
      <c r="A1590" s="17"/>
      <c r="B1590" s="162"/>
      <c r="C1590" s="163" t="s">
        <v>2186</v>
      </c>
      <c r="D1590" s="163" t="s">
        <v>127</v>
      </c>
      <c r="E1590" s="164" t="s">
        <v>2187</v>
      </c>
      <c r="F1590" s="165" t="s">
        <v>2188</v>
      </c>
      <c r="G1590" s="166" t="s">
        <v>1933</v>
      </c>
      <c r="H1590" s="167" t="n">
        <v>1</v>
      </c>
      <c r="I1590" s="168"/>
      <c r="J1590" s="168" t="n">
        <f aca="false">ROUND(I1590*H1590,2)</f>
        <v>0</v>
      </c>
      <c r="K1590" s="169"/>
      <c r="L1590" s="18"/>
      <c r="M1590" s="170"/>
      <c r="N1590" s="171" t="s">
        <v>37</v>
      </c>
      <c r="O1590" s="172" t="n">
        <v>0</v>
      </c>
      <c r="P1590" s="172" t="n">
        <f aca="false">O1590*H1590</f>
        <v>0</v>
      </c>
      <c r="Q1590" s="172" t="n">
        <v>0</v>
      </c>
      <c r="R1590" s="172" t="n">
        <f aca="false">Q1590*H1590</f>
        <v>0</v>
      </c>
      <c r="S1590" s="172" t="n">
        <v>0</v>
      </c>
      <c r="T1590" s="173" t="n">
        <f aca="false">S1590*H1590</f>
        <v>0</v>
      </c>
      <c r="U1590" s="17"/>
      <c r="V1590" s="17"/>
      <c r="W1590" s="17"/>
      <c r="X1590" s="17"/>
      <c r="Y1590" s="17"/>
      <c r="Z1590" s="17"/>
      <c r="AA1590" s="17"/>
      <c r="AB1590" s="17"/>
      <c r="AC1590" s="17"/>
      <c r="AD1590" s="17"/>
      <c r="AE1590" s="17"/>
      <c r="AR1590" s="174" t="s">
        <v>321</v>
      </c>
      <c r="AT1590" s="174" t="s">
        <v>127</v>
      </c>
      <c r="AU1590" s="174" t="s">
        <v>82</v>
      </c>
      <c r="AY1590" s="3" t="s">
        <v>124</v>
      </c>
      <c r="BE1590" s="175" t="n">
        <f aca="false">IF(N1590="základní",J1590,0)</f>
        <v>0</v>
      </c>
      <c r="BF1590" s="175" t="n">
        <f aca="false">IF(N1590="snížená",J1590,0)</f>
        <v>0</v>
      </c>
      <c r="BG1590" s="175" t="n">
        <f aca="false">IF(N1590="zákl. přenesená",J1590,0)</f>
        <v>0</v>
      </c>
      <c r="BH1590" s="175" t="n">
        <f aca="false">IF(N1590="sníž. přenesená",J1590,0)</f>
        <v>0</v>
      </c>
      <c r="BI1590" s="175" t="n">
        <f aca="false">IF(N1590="nulová",J1590,0)</f>
        <v>0</v>
      </c>
      <c r="BJ1590" s="3" t="s">
        <v>80</v>
      </c>
      <c r="BK1590" s="175" t="n">
        <f aca="false">ROUND(I1590*H1590,2)</f>
        <v>0</v>
      </c>
      <c r="BL1590" s="3" t="s">
        <v>321</v>
      </c>
      <c r="BM1590" s="174" t="s">
        <v>2189</v>
      </c>
    </row>
    <row r="1591" s="22" customFormat="true" ht="25" hidden="false" customHeight="false" outlineLevel="0" collapsed="false">
      <c r="A1591" s="17"/>
      <c r="B1591" s="18"/>
      <c r="C1591" s="17"/>
      <c r="D1591" s="178" t="s">
        <v>1806</v>
      </c>
      <c r="E1591" s="17"/>
      <c r="F1591" s="224" t="s">
        <v>2190</v>
      </c>
      <c r="G1591" s="17"/>
      <c r="H1591" s="17"/>
      <c r="I1591" s="17"/>
      <c r="J1591" s="17"/>
      <c r="K1591" s="17"/>
      <c r="L1591" s="18"/>
      <c r="M1591" s="225"/>
      <c r="N1591" s="226"/>
      <c r="O1591" s="55"/>
      <c r="P1591" s="55"/>
      <c r="Q1591" s="55"/>
      <c r="R1591" s="55"/>
      <c r="S1591" s="55"/>
      <c r="T1591" s="56"/>
      <c r="U1591" s="17"/>
      <c r="V1591" s="17"/>
      <c r="W1591" s="17"/>
      <c r="X1591" s="17"/>
      <c r="Y1591" s="17"/>
      <c r="Z1591" s="17"/>
      <c r="AA1591" s="17"/>
      <c r="AB1591" s="17"/>
      <c r="AC1591" s="17"/>
      <c r="AD1591" s="17"/>
      <c r="AE1591" s="17"/>
      <c r="AT1591" s="3" t="s">
        <v>1806</v>
      </c>
      <c r="AU1591" s="3" t="s">
        <v>82</v>
      </c>
    </row>
    <row r="1592" s="22" customFormat="true" ht="16.5" hidden="false" customHeight="true" outlineLevel="0" collapsed="false">
      <c r="A1592" s="17"/>
      <c r="B1592" s="162"/>
      <c r="C1592" s="163" t="s">
        <v>2191</v>
      </c>
      <c r="D1592" s="163" t="s">
        <v>127</v>
      </c>
      <c r="E1592" s="164" t="s">
        <v>2192</v>
      </c>
      <c r="F1592" s="165" t="s">
        <v>2193</v>
      </c>
      <c r="G1592" s="166" t="s">
        <v>1933</v>
      </c>
      <c r="H1592" s="167" t="n">
        <v>1</v>
      </c>
      <c r="I1592" s="168"/>
      <c r="J1592" s="168" t="n">
        <f aca="false">ROUND(I1592*H1592,2)</f>
        <v>0</v>
      </c>
      <c r="K1592" s="169"/>
      <c r="L1592" s="18"/>
      <c r="M1592" s="170"/>
      <c r="N1592" s="171" t="s">
        <v>37</v>
      </c>
      <c r="O1592" s="172" t="n">
        <v>0</v>
      </c>
      <c r="P1592" s="172" t="n">
        <f aca="false">O1592*H1592</f>
        <v>0</v>
      </c>
      <c r="Q1592" s="172" t="n">
        <v>0</v>
      </c>
      <c r="R1592" s="172" t="n">
        <f aca="false">Q1592*H1592</f>
        <v>0</v>
      </c>
      <c r="S1592" s="172" t="n">
        <v>0</v>
      </c>
      <c r="T1592" s="173" t="n">
        <f aca="false">S1592*H1592</f>
        <v>0</v>
      </c>
      <c r="U1592" s="17"/>
      <c r="V1592" s="17"/>
      <c r="W1592" s="17"/>
      <c r="X1592" s="17"/>
      <c r="Y1592" s="17"/>
      <c r="Z1592" s="17"/>
      <c r="AA1592" s="17"/>
      <c r="AB1592" s="17"/>
      <c r="AC1592" s="17"/>
      <c r="AD1592" s="17"/>
      <c r="AE1592" s="17"/>
      <c r="AR1592" s="174" t="s">
        <v>321</v>
      </c>
      <c r="AT1592" s="174" t="s">
        <v>127</v>
      </c>
      <c r="AU1592" s="174" t="s">
        <v>82</v>
      </c>
      <c r="AY1592" s="3" t="s">
        <v>124</v>
      </c>
      <c r="BE1592" s="175" t="n">
        <f aca="false">IF(N1592="základní",J1592,0)</f>
        <v>0</v>
      </c>
      <c r="BF1592" s="175" t="n">
        <f aca="false">IF(N1592="snížená",J1592,0)</f>
        <v>0</v>
      </c>
      <c r="BG1592" s="175" t="n">
        <f aca="false">IF(N1592="zákl. přenesená",J1592,0)</f>
        <v>0</v>
      </c>
      <c r="BH1592" s="175" t="n">
        <f aca="false">IF(N1592="sníž. přenesená",J1592,0)</f>
        <v>0</v>
      </c>
      <c r="BI1592" s="175" t="n">
        <f aca="false">IF(N1592="nulová",J1592,0)</f>
        <v>0</v>
      </c>
      <c r="BJ1592" s="3" t="s">
        <v>80</v>
      </c>
      <c r="BK1592" s="175" t="n">
        <f aca="false">ROUND(I1592*H1592,2)</f>
        <v>0</v>
      </c>
      <c r="BL1592" s="3" t="s">
        <v>321</v>
      </c>
      <c r="BM1592" s="174" t="s">
        <v>2194</v>
      </c>
    </row>
    <row r="1593" s="22" customFormat="true" ht="17.1" hidden="false" customHeight="false" outlineLevel="0" collapsed="false">
      <c r="A1593" s="17"/>
      <c r="B1593" s="18"/>
      <c r="C1593" s="17"/>
      <c r="D1593" s="178" t="s">
        <v>1806</v>
      </c>
      <c r="E1593" s="17"/>
      <c r="F1593" s="224" t="s">
        <v>2195</v>
      </c>
      <c r="G1593" s="17"/>
      <c r="H1593" s="17"/>
      <c r="I1593" s="17"/>
      <c r="J1593" s="17"/>
      <c r="K1593" s="17"/>
      <c r="L1593" s="18"/>
      <c r="M1593" s="225"/>
      <c r="N1593" s="226"/>
      <c r="O1593" s="55"/>
      <c r="P1593" s="55"/>
      <c r="Q1593" s="55"/>
      <c r="R1593" s="55"/>
      <c r="S1593" s="55"/>
      <c r="T1593" s="56"/>
      <c r="U1593" s="17"/>
      <c r="V1593" s="17"/>
      <c r="W1593" s="17"/>
      <c r="X1593" s="17"/>
      <c r="Y1593" s="17"/>
      <c r="Z1593" s="17"/>
      <c r="AA1593" s="17"/>
      <c r="AB1593" s="17"/>
      <c r="AC1593" s="17"/>
      <c r="AD1593" s="17"/>
      <c r="AE1593" s="17"/>
      <c r="AT1593" s="3" t="s">
        <v>1806</v>
      </c>
      <c r="AU1593" s="3" t="s">
        <v>82</v>
      </c>
    </row>
    <row r="1594" s="22" customFormat="true" ht="16.5" hidden="false" customHeight="true" outlineLevel="0" collapsed="false">
      <c r="A1594" s="17"/>
      <c r="B1594" s="162"/>
      <c r="C1594" s="163" t="s">
        <v>2196</v>
      </c>
      <c r="D1594" s="163" t="s">
        <v>127</v>
      </c>
      <c r="E1594" s="164" t="s">
        <v>2197</v>
      </c>
      <c r="F1594" s="165" t="s">
        <v>2198</v>
      </c>
      <c r="G1594" s="166" t="s">
        <v>1933</v>
      </c>
      <c r="H1594" s="167" t="n">
        <v>1</v>
      </c>
      <c r="I1594" s="168"/>
      <c r="J1594" s="168" t="n">
        <f aca="false">ROUND(I1594*H1594,2)</f>
        <v>0</v>
      </c>
      <c r="K1594" s="169"/>
      <c r="L1594" s="18"/>
      <c r="M1594" s="170"/>
      <c r="N1594" s="171" t="s">
        <v>37</v>
      </c>
      <c r="O1594" s="172" t="n">
        <v>0</v>
      </c>
      <c r="P1594" s="172" t="n">
        <f aca="false">O1594*H1594</f>
        <v>0</v>
      </c>
      <c r="Q1594" s="172" t="n">
        <v>0</v>
      </c>
      <c r="R1594" s="172" t="n">
        <f aca="false">Q1594*H1594</f>
        <v>0</v>
      </c>
      <c r="S1594" s="172" t="n">
        <v>0</v>
      </c>
      <c r="T1594" s="173" t="n">
        <f aca="false">S1594*H1594</f>
        <v>0</v>
      </c>
      <c r="U1594" s="17"/>
      <c r="V1594" s="17"/>
      <c r="W1594" s="17"/>
      <c r="X1594" s="17"/>
      <c r="Y1594" s="17"/>
      <c r="Z1594" s="17"/>
      <c r="AA1594" s="17"/>
      <c r="AB1594" s="17"/>
      <c r="AC1594" s="17"/>
      <c r="AD1594" s="17"/>
      <c r="AE1594" s="17"/>
      <c r="AR1594" s="174" t="s">
        <v>321</v>
      </c>
      <c r="AT1594" s="174" t="s">
        <v>127</v>
      </c>
      <c r="AU1594" s="174" t="s">
        <v>82</v>
      </c>
      <c r="AY1594" s="3" t="s">
        <v>124</v>
      </c>
      <c r="BE1594" s="175" t="n">
        <f aca="false">IF(N1594="základní",J1594,0)</f>
        <v>0</v>
      </c>
      <c r="BF1594" s="175" t="n">
        <f aca="false">IF(N1594="snížená",J1594,0)</f>
        <v>0</v>
      </c>
      <c r="BG1594" s="175" t="n">
        <f aca="false">IF(N1594="zákl. přenesená",J1594,0)</f>
        <v>0</v>
      </c>
      <c r="BH1594" s="175" t="n">
        <f aca="false">IF(N1594="sníž. přenesená",J1594,0)</f>
        <v>0</v>
      </c>
      <c r="BI1594" s="175" t="n">
        <f aca="false">IF(N1594="nulová",J1594,0)</f>
        <v>0</v>
      </c>
      <c r="BJ1594" s="3" t="s">
        <v>80</v>
      </c>
      <c r="BK1594" s="175" t="n">
        <f aca="false">ROUND(I1594*H1594,2)</f>
        <v>0</v>
      </c>
      <c r="BL1594" s="3" t="s">
        <v>321</v>
      </c>
      <c r="BM1594" s="174" t="s">
        <v>2199</v>
      </c>
    </row>
    <row r="1595" s="22" customFormat="true" ht="17.1" hidden="false" customHeight="false" outlineLevel="0" collapsed="false">
      <c r="A1595" s="17"/>
      <c r="B1595" s="18"/>
      <c r="C1595" s="17"/>
      <c r="D1595" s="178" t="s">
        <v>1806</v>
      </c>
      <c r="E1595" s="17"/>
      <c r="F1595" s="224" t="s">
        <v>2200</v>
      </c>
      <c r="G1595" s="17"/>
      <c r="H1595" s="17"/>
      <c r="I1595" s="17"/>
      <c r="J1595" s="17"/>
      <c r="K1595" s="17"/>
      <c r="L1595" s="18"/>
      <c r="M1595" s="225"/>
      <c r="N1595" s="226"/>
      <c r="O1595" s="55"/>
      <c r="P1595" s="55"/>
      <c r="Q1595" s="55"/>
      <c r="R1595" s="55"/>
      <c r="S1595" s="55"/>
      <c r="T1595" s="56"/>
      <c r="U1595" s="17"/>
      <c r="V1595" s="17"/>
      <c r="W1595" s="17"/>
      <c r="X1595" s="17"/>
      <c r="Y1595" s="17"/>
      <c r="Z1595" s="17"/>
      <c r="AA1595" s="17"/>
      <c r="AB1595" s="17"/>
      <c r="AC1595" s="17"/>
      <c r="AD1595" s="17"/>
      <c r="AE1595" s="17"/>
      <c r="AT1595" s="3" t="s">
        <v>1806</v>
      </c>
      <c r="AU1595" s="3" t="s">
        <v>82</v>
      </c>
    </row>
    <row r="1596" s="149" customFormat="true" ht="22.8" hidden="false" customHeight="true" outlineLevel="0" collapsed="false">
      <c r="B1596" s="150"/>
      <c r="D1596" s="151" t="s">
        <v>71</v>
      </c>
      <c r="E1596" s="160" t="s">
        <v>2201</v>
      </c>
      <c r="F1596" s="160" t="s">
        <v>2202</v>
      </c>
      <c r="J1596" s="161" t="n">
        <f aca="false">BK1596</f>
        <v>0</v>
      </c>
      <c r="L1596" s="150"/>
      <c r="M1596" s="154"/>
      <c r="N1596" s="155"/>
      <c r="O1596" s="155"/>
      <c r="P1596" s="156" t="n">
        <f aca="false">SUM(P1597:P1624)</f>
        <v>167.20381</v>
      </c>
      <c r="Q1596" s="155"/>
      <c r="R1596" s="156" t="n">
        <f aca="false">SUM(R1597:R1624)</f>
        <v>2.750658</v>
      </c>
      <c r="S1596" s="155"/>
      <c r="T1596" s="157" t="n">
        <f aca="false">SUM(T1597:T1624)</f>
        <v>0</v>
      </c>
      <c r="AR1596" s="151" t="s">
        <v>82</v>
      </c>
      <c r="AT1596" s="158" t="s">
        <v>71</v>
      </c>
      <c r="AU1596" s="158" t="s">
        <v>80</v>
      </c>
      <c r="AY1596" s="151" t="s">
        <v>124</v>
      </c>
      <c r="BK1596" s="159" t="n">
        <f aca="false">SUM(BK1597:BK1624)</f>
        <v>0</v>
      </c>
    </row>
    <row r="1597" s="22" customFormat="true" ht="16.5" hidden="false" customHeight="true" outlineLevel="0" collapsed="false">
      <c r="A1597" s="17"/>
      <c r="B1597" s="162"/>
      <c r="C1597" s="163" t="s">
        <v>2203</v>
      </c>
      <c r="D1597" s="163" t="s">
        <v>127</v>
      </c>
      <c r="E1597" s="164" t="s">
        <v>2204</v>
      </c>
      <c r="F1597" s="165" t="s">
        <v>2205</v>
      </c>
      <c r="G1597" s="166" t="s">
        <v>256</v>
      </c>
      <c r="H1597" s="167" t="n">
        <v>61.15</v>
      </c>
      <c r="I1597" s="168"/>
      <c r="J1597" s="168" t="n">
        <f aca="false">ROUND(I1597*H1597,2)</f>
        <v>0</v>
      </c>
      <c r="K1597" s="169"/>
      <c r="L1597" s="18"/>
      <c r="M1597" s="170"/>
      <c r="N1597" s="171" t="s">
        <v>37</v>
      </c>
      <c r="O1597" s="172" t="n">
        <v>0.044</v>
      </c>
      <c r="P1597" s="172" t="n">
        <f aca="false">O1597*H1597</f>
        <v>2.6906</v>
      </c>
      <c r="Q1597" s="172" t="n">
        <v>0.0003</v>
      </c>
      <c r="R1597" s="172" t="n">
        <f aca="false">Q1597*H1597</f>
        <v>0.018345</v>
      </c>
      <c r="S1597" s="172" t="n">
        <v>0</v>
      </c>
      <c r="T1597" s="173" t="n">
        <f aca="false">S1597*H1597</f>
        <v>0</v>
      </c>
      <c r="U1597" s="17"/>
      <c r="V1597" s="17"/>
      <c r="W1597" s="17"/>
      <c r="X1597" s="17"/>
      <c r="Y1597" s="17"/>
      <c r="Z1597" s="17"/>
      <c r="AA1597" s="17"/>
      <c r="AB1597" s="17"/>
      <c r="AC1597" s="17"/>
      <c r="AD1597" s="17"/>
      <c r="AE1597" s="17"/>
      <c r="AR1597" s="174" t="s">
        <v>321</v>
      </c>
      <c r="AT1597" s="174" t="s">
        <v>127</v>
      </c>
      <c r="AU1597" s="174" t="s">
        <v>82</v>
      </c>
      <c r="AY1597" s="3" t="s">
        <v>124</v>
      </c>
      <c r="BE1597" s="175" t="n">
        <f aca="false">IF(N1597="základní",J1597,0)</f>
        <v>0</v>
      </c>
      <c r="BF1597" s="175" t="n">
        <f aca="false">IF(N1597="snížená",J1597,0)</f>
        <v>0</v>
      </c>
      <c r="BG1597" s="175" t="n">
        <f aca="false">IF(N1597="zákl. přenesená",J1597,0)</f>
        <v>0</v>
      </c>
      <c r="BH1597" s="175" t="n">
        <f aca="false">IF(N1597="sníž. přenesená",J1597,0)</f>
        <v>0</v>
      </c>
      <c r="BI1597" s="175" t="n">
        <f aca="false">IF(N1597="nulová",J1597,0)</f>
        <v>0</v>
      </c>
      <c r="BJ1597" s="3" t="s">
        <v>80</v>
      </c>
      <c r="BK1597" s="175" t="n">
        <f aca="false">ROUND(I1597*H1597,2)</f>
        <v>0</v>
      </c>
      <c r="BL1597" s="3" t="s">
        <v>321</v>
      </c>
      <c r="BM1597" s="174" t="s">
        <v>2206</v>
      </c>
    </row>
    <row r="1598" s="184" customFormat="true" ht="12.8" hidden="false" customHeight="false" outlineLevel="0" collapsed="false">
      <c r="B1598" s="185"/>
      <c r="D1598" s="178" t="s">
        <v>133</v>
      </c>
      <c r="E1598" s="186"/>
      <c r="F1598" s="187" t="s">
        <v>154</v>
      </c>
      <c r="H1598" s="188" t="n">
        <v>28.22</v>
      </c>
      <c r="L1598" s="185"/>
      <c r="M1598" s="189"/>
      <c r="N1598" s="190"/>
      <c r="O1598" s="190"/>
      <c r="P1598" s="190"/>
      <c r="Q1598" s="190"/>
      <c r="R1598" s="190"/>
      <c r="S1598" s="190"/>
      <c r="T1598" s="191"/>
      <c r="AT1598" s="186" t="s">
        <v>133</v>
      </c>
      <c r="AU1598" s="186" t="s">
        <v>82</v>
      </c>
      <c r="AV1598" s="184" t="s">
        <v>82</v>
      </c>
      <c r="AW1598" s="184" t="s">
        <v>29</v>
      </c>
      <c r="AX1598" s="184" t="s">
        <v>72</v>
      </c>
      <c r="AY1598" s="186" t="s">
        <v>124</v>
      </c>
    </row>
    <row r="1599" s="184" customFormat="true" ht="12.8" hidden="false" customHeight="false" outlineLevel="0" collapsed="false">
      <c r="B1599" s="185"/>
      <c r="D1599" s="178" t="s">
        <v>133</v>
      </c>
      <c r="E1599" s="186"/>
      <c r="F1599" s="187" t="s">
        <v>156</v>
      </c>
      <c r="H1599" s="188" t="n">
        <v>6.82</v>
      </c>
      <c r="L1599" s="185"/>
      <c r="M1599" s="189"/>
      <c r="N1599" s="190"/>
      <c r="O1599" s="190"/>
      <c r="P1599" s="190"/>
      <c r="Q1599" s="190"/>
      <c r="R1599" s="190"/>
      <c r="S1599" s="190"/>
      <c r="T1599" s="191"/>
      <c r="AT1599" s="186" t="s">
        <v>133</v>
      </c>
      <c r="AU1599" s="186" t="s">
        <v>82</v>
      </c>
      <c r="AV1599" s="184" t="s">
        <v>82</v>
      </c>
      <c r="AW1599" s="184" t="s">
        <v>29</v>
      </c>
      <c r="AX1599" s="184" t="s">
        <v>72</v>
      </c>
      <c r="AY1599" s="186" t="s">
        <v>124</v>
      </c>
    </row>
    <row r="1600" s="184" customFormat="true" ht="12.8" hidden="false" customHeight="false" outlineLevel="0" collapsed="false">
      <c r="B1600" s="185"/>
      <c r="D1600" s="178" t="s">
        <v>133</v>
      </c>
      <c r="E1600" s="186"/>
      <c r="F1600" s="187" t="s">
        <v>179</v>
      </c>
      <c r="H1600" s="188" t="n">
        <v>26.11</v>
      </c>
      <c r="L1600" s="185"/>
      <c r="M1600" s="189"/>
      <c r="N1600" s="190"/>
      <c r="O1600" s="190"/>
      <c r="P1600" s="190"/>
      <c r="Q1600" s="190"/>
      <c r="R1600" s="190"/>
      <c r="S1600" s="190"/>
      <c r="T1600" s="191"/>
      <c r="AT1600" s="186" t="s">
        <v>133</v>
      </c>
      <c r="AU1600" s="186" t="s">
        <v>82</v>
      </c>
      <c r="AV1600" s="184" t="s">
        <v>82</v>
      </c>
      <c r="AW1600" s="184" t="s">
        <v>29</v>
      </c>
      <c r="AX1600" s="184" t="s">
        <v>72</v>
      </c>
      <c r="AY1600" s="186" t="s">
        <v>124</v>
      </c>
    </row>
    <row r="1601" s="197" customFormat="true" ht="12.8" hidden="false" customHeight="false" outlineLevel="0" collapsed="false">
      <c r="B1601" s="198"/>
      <c r="D1601" s="178" t="s">
        <v>133</v>
      </c>
      <c r="E1601" s="199"/>
      <c r="F1601" s="200" t="s">
        <v>234</v>
      </c>
      <c r="H1601" s="201" t="n">
        <v>61.15</v>
      </c>
      <c r="L1601" s="198"/>
      <c r="M1601" s="202"/>
      <c r="N1601" s="203"/>
      <c r="O1601" s="203"/>
      <c r="P1601" s="203"/>
      <c r="Q1601" s="203"/>
      <c r="R1601" s="203"/>
      <c r="S1601" s="203"/>
      <c r="T1601" s="204"/>
      <c r="AT1601" s="199" t="s">
        <v>133</v>
      </c>
      <c r="AU1601" s="199" t="s">
        <v>82</v>
      </c>
      <c r="AV1601" s="197" t="s">
        <v>131</v>
      </c>
      <c r="AW1601" s="197" t="s">
        <v>29</v>
      </c>
      <c r="AX1601" s="197" t="s">
        <v>80</v>
      </c>
      <c r="AY1601" s="199" t="s">
        <v>124</v>
      </c>
    </row>
    <row r="1602" s="22" customFormat="true" ht="33" hidden="false" customHeight="true" outlineLevel="0" collapsed="false">
      <c r="A1602" s="17"/>
      <c r="B1602" s="162"/>
      <c r="C1602" s="163" t="s">
        <v>2207</v>
      </c>
      <c r="D1602" s="163" t="s">
        <v>127</v>
      </c>
      <c r="E1602" s="164" t="s">
        <v>2208</v>
      </c>
      <c r="F1602" s="165" t="s">
        <v>2209</v>
      </c>
      <c r="G1602" s="166" t="s">
        <v>256</v>
      </c>
      <c r="H1602" s="167" t="n">
        <v>61.15</v>
      </c>
      <c r="I1602" s="168"/>
      <c r="J1602" s="168" t="n">
        <f aca="false">ROUND(I1602*H1602,2)</f>
        <v>0</v>
      </c>
      <c r="K1602" s="169"/>
      <c r="L1602" s="18"/>
      <c r="M1602" s="170"/>
      <c r="N1602" s="171" t="s">
        <v>37</v>
      </c>
      <c r="O1602" s="172" t="n">
        <v>1.43</v>
      </c>
      <c r="P1602" s="172" t="n">
        <f aca="false">O1602*H1602</f>
        <v>87.4445</v>
      </c>
      <c r="Q1602" s="172" t="n">
        <v>0.009</v>
      </c>
      <c r="R1602" s="172" t="n">
        <f aca="false">Q1602*H1602</f>
        <v>0.55035</v>
      </c>
      <c r="S1602" s="172" t="n">
        <v>0</v>
      </c>
      <c r="T1602" s="173" t="n">
        <f aca="false">S1602*H1602</f>
        <v>0</v>
      </c>
      <c r="U1602" s="17"/>
      <c r="V1602" s="17"/>
      <c r="W1602" s="17"/>
      <c r="X1602" s="17"/>
      <c r="Y1602" s="17"/>
      <c r="Z1602" s="17"/>
      <c r="AA1602" s="17"/>
      <c r="AB1602" s="17"/>
      <c r="AC1602" s="17"/>
      <c r="AD1602" s="17"/>
      <c r="AE1602" s="17"/>
      <c r="AR1602" s="174" t="s">
        <v>321</v>
      </c>
      <c r="AT1602" s="174" t="s">
        <v>127</v>
      </c>
      <c r="AU1602" s="174" t="s">
        <v>82</v>
      </c>
      <c r="AY1602" s="3" t="s">
        <v>124</v>
      </c>
      <c r="BE1602" s="175" t="n">
        <f aca="false">IF(N1602="základní",J1602,0)</f>
        <v>0</v>
      </c>
      <c r="BF1602" s="175" t="n">
        <f aca="false">IF(N1602="snížená",J1602,0)</f>
        <v>0</v>
      </c>
      <c r="BG1602" s="175" t="n">
        <f aca="false">IF(N1602="zákl. přenesená",J1602,0)</f>
        <v>0</v>
      </c>
      <c r="BH1602" s="175" t="n">
        <f aca="false">IF(N1602="sníž. přenesená",J1602,0)</f>
        <v>0</v>
      </c>
      <c r="BI1602" s="175" t="n">
        <f aca="false">IF(N1602="nulová",J1602,0)</f>
        <v>0</v>
      </c>
      <c r="BJ1602" s="3" t="s">
        <v>80</v>
      </c>
      <c r="BK1602" s="175" t="n">
        <f aca="false">ROUND(I1602*H1602,2)</f>
        <v>0</v>
      </c>
      <c r="BL1602" s="3" t="s">
        <v>321</v>
      </c>
      <c r="BM1602" s="174" t="s">
        <v>2210</v>
      </c>
    </row>
    <row r="1603" s="184" customFormat="true" ht="12.8" hidden="false" customHeight="false" outlineLevel="0" collapsed="false">
      <c r="B1603" s="185"/>
      <c r="D1603" s="178" t="s">
        <v>133</v>
      </c>
      <c r="E1603" s="186"/>
      <c r="F1603" s="187" t="s">
        <v>154</v>
      </c>
      <c r="H1603" s="188" t="n">
        <v>28.22</v>
      </c>
      <c r="L1603" s="185"/>
      <c r="M1603" s="189"/>
      <c r="N1603" s="190"/>
      <c r="O1603" s="190"/>
      <c r="P1603" s="190"/>
      <c r="Q1603" s="190"/>
      <c r="R1603" s="190"/>
      <c r="S1603" s="190"/>
      <c r="T1603" s="191"/>
      <c r="AT1603" s="186" t="s">
        <v>133</v>
      </c>
      <c r="AU1603" s="186" t="s">
        <v>82</v>
      </c>
      <c r="AV1603" s="184" t="s">
        <v>82</v>
      </c>
      <c r="AW1603" s="184" t="s">
        <v>29</v>
      </c>
      <c r="AX1603" s="184" t="s">
        <v>72</v>
      </c>
      <c r="AY1603" s="186" t="s">
        <v>124</v>
      </c>
    </row>
    <row r="1604" s="184" customFormat="true" ht="12.8" hidden="false" customHeight="false" outlineLevel="0" collapsed="false">
      <c r="B1604" s="185"/>
      <c r="D1604" s="178" t="s">
        <v>133</v>
      </c>
      <c r="E1604" s="186"/>
      <c r="F1604" s="187" t="s">
        <v>156</v>
      </c>
      <c r="H1604" s="188" t="n">
        <v>6.82</v>
      </c>
      <c r="L1604" s="185"/>
      <c r="M1604" s="189"/>
      <c r="N1604" s="190"/>
      <c r="O1604" s="190"/>
      <c r="P1604" s="190"/>
      <c r="Q1604" s="190"/>
      <c r="R1604" s="190"/>
      <c r="S1604" s="190"/>
      <c r="T1604" s="191"/>
      <c r="AT1604" s="186" t="s">
        <v>133</v>
      </c>
      <c r="AU1604" s="186" t="s">
        <v>82</v>
      </c>
      <c r="AV1604" s="184" t="s">
        <v>82</v>
      </c>
      <c r="AW1604" s="184" t="s">
        <v>29</v>
      </c>
      <c r="AX1604" s="184" t="s">
        <v>72</v>
      </c>
      <c r="AY1604" s="186" t="s">
        <v>124</v>
      </c>
    </row>
    <row r="1605" s="184" customFormat="true" ht="12.8" hidden="false" customHeight="false" outlineLevel="0" collapsed="false">
      <c r="B1605" s="185"/>
      <c r="D1605" s="178" t="s">
        <v>133</v>
      </c>
      <c r="E1605" s="186"/>
      <c r="F1605" s="187" t="s">
        <v>179</v>
      </c>
      <c r="H1605" s="188" t="n">
        <v>26.11</v>
      </c>
      <c r="L1605" s="185"/>
      <c r="M1605" s="189"/>
      <c r="N1605" s="190"/>
      <c r="O1605" s="190"/>
      <c r="P1605" s="190"/>
      <c r="Q1605" s="190"/>
      <c r="R1605" s="190"/>
      <c r="S1605" s="190"/>
      <c r="T1605" s="191"/>
      <c r="AT1605" s="186" t="s">
        <v>133</v>
      </c>
      <c r="AU1605" s="186" t="s">
        <v>82</v>
      </c>
      <c r="AV1605" s="184" t="s">
        <v>82</v>
      </c>
      <c r="AW1605" s="184" t="s">
        <v>29</v>
      </c>
      <c r="AX1605" s="184" t="s">
        <v>72</v>
      </c>
      <c r="AY1605" s="186" t="s">
        <v>124</v>
      </c>
    </row>
    <row r="1606" s="197" customFormat="true" ht="12.8" hidden="false" customHeight="false" outlineLevel="0" collapsed="false">
      <c r="B1606" s="198"/>
      <c r="D1606" s="178" t="s">
        <v>133</v>
      </c>
      <c r="E1606" s="199"/>
      <c r="F1606" s="200" t="s">
        <v>234</v>
      </c>
      <c r="H1606" s="201" t="n">
        <v>61.15</v>
      </c>
      <c r="L1606" s="198"/>
      <c r="M1606" s="202"/>
      <c r="N1606" s="203"/>
      <c r="O1606" s="203"/>
      <c r="P1606" s="203"/>
      <c r="Q1606" s="203"/>
      <c r="R1606" s="203"/>
      <c r="S1606" s="203"/>
      <c r="T1606" s="204"/>
      <c r="AT1606" s="199" t="s">
        <v>133</v>
      </c>
      <c r="AU1606" s="199" t="s">
        <v>82</v>
      </c>
      <c r="AV1606" s="197" t="s">
        <v>131</v>
      </c>
      <c r="AW1606" s="197" t="s">
        <v>29</v>
      </c>
      <c r="AX1606" s="197" t="s">
        <v>80</v>
      </c>
      <c r="AY1606" s="199" t="s">
        <v>124</v>
      </c>
    </row>
    <row r="1607" s="22" customFormat="true" ht="21.75" hidden="false" customHeight="true" outlineLevel="0" collapsed="false">
      <c r="A1607" s="17"/>
      <c r="B1607" s="162"/>
      <c r="C1607" s="205" t="s">
        <v>2211</v>
      </c>
      <c r="D1607" s="205" t="s">
        <v>272</v>
      </c>
      <c r="E1607" s="206" t="s">
        <v>2212</v>
      </c>
      <c r="F1607" s="207" t="s">
        <v>2213</v>
      </c>
      <c r="G1607" s="208" t="s">
        <v>256</v>
      </c>
      <c r="H1607" s="209" t="n">
        <v>70.323</v>
      </c>
      <c r="I1607" s="210"/>
      <c r="J1607" s="210" t="n">
        <f aca="false">ROUND(I1607*H1607,2)</f>
        <v>0</v>
      </c>
      <c r="K1607" s="211"/>
      <c r="L1607" s="212"/>
      <c r="M1607" s="213"/>
      <c r="N1607" s="214" t="s">
        <v>37</v>
      </c>
      <c r="O1607" s="172" t="n">
        <v>0</v>
      </c>
      <c r="P1607" s="172" t="n">
        <f aca="false">O1607*H1607</f>
        <v>0</v>
      </c>
      <c r="Q1607" s="172" t="n">
        <v>0.025</v>
      </c>
      <c r="R1607" s="172" t="n">
        <f aca="false">Q1607*H1607</f>
        <v>1.758075</v>
      </c>
      <c r="S1607" s="172" t="n">
        <v>0</v>
      </c>
      <c r="T1607" s="173" t="n">
        <f aca="false">S1607*H1607</f>
        <v>0</v>
      </c>
      <c r="U1607" s="17"/>
      <c r="V1607" s="17"/>
      <c r="W1607" s="17"/>
      <c r="X1607" s="17"/>
      <c r="Y1607" s="17"/>
      <c r="Z1607" s="17"/>
      <c r="AA1607" s="17"/>
      <c r="AB1607" s="17"/>
      <c r="AC1607" s="17"/>
      <c r="AD1607" s="17"/>
      <c r="AE1607" s="17"/>
      <c r="AR1607" s="174" t="s">
        <v>471</v>
      </c>
      <c r="AT1607" s="174" t="s">
        <v>272</v>
      </c>
      <c r="AU1607" s="174" t="s">
        <v>82</v>
      </c>
      <c r="AY1607" s="3" t="s">
        <v>124</v>
      </c>
      <c r="BE1607" s="175" t="n">
        <f aca="false">IF(N1607="základní",J1607,0)</f>
        <v>0</v>
      </c>
      <c r="BF1607" s="175" t="n">
        <f aca="false">IF(N1607="snížená",J1607,0)</f>
        <v>0</v>
      </c>
      <c r="BG1607" s="175" t="n">
        <f aca="false">IF(N1607="zákl. přenesená",J1607,0)</f>
        <v>0</v>
      </c>
      <c r="BH1607" s="175" t="n">
        <f aca="false">IF(N1607="sníž. přenesená",J1607,0)</f>
        <v>0</v>
      </c>
      <c r="BI1607" s="175" t="n">
        <f aca="false">IF(N1607="nulová",J1607,0)</f>
        <v>0</v>
      </c>
      <c r="BJ1607" s="3" t="s">
        <v>80</v>
      </c>
      <c r="BK1607" s="175" t="n">
        <f aca="false">ROUND(I1607*H1607,2)</f>
        <v>0</v>
      </c>
      <c r="BL1607" s="3" t="s">
        <v>321</v>
      </c>
      <c r="BM1607" s="174" t="s">
        <v>2214</v>
      </c>
    </row>
    <row r="1608" s="184" customFormat="true" ht="12.8" hidden="false" customHeight="false" outlineLevel="0" collapsed="false">
      <c r="B1608" s="185"/>
      <c r="D1608" s="178" t="s">
        <v>133</v>
      </c>
      <c r="F1608" s="187" t="s">
        <v>2215</v>
      </c>
      <c r="H1608" s="188" t="n">
        <v>70.323</v>
      </c>
      <c r="L1608" s="185"/>
      <c r="M1608" s="189"/>
      <c r="N1608" s="190"/>
      <c r="O1608" s="190"/>
      <c r="P1608" s="190"/>
      <c r="Q1608" s="190"/>
      <c r="R1608" s="190"/>
      <c r="S1608" s="190"/>
      <c r="T1608" s="191"/>
      <c r="AT1608" s="186" t="s">
        <v>133</v>
      </c>
      <c r="AU1608" s="186" t="s">
        <v>82</v>
      </c>
      <c r="AV1608" s="184" t="s">
        <v>82</v>
      </c>
      <c r="AW1608" s="184" t="s">
        <v>2</v>
      </c>
      <c r="AX1608" s="184" t="s">
        <v>80</v>
      </c>
      <c r="AY1608" s="186" t="s">
        <v>124</v>
      </c>
    </row>
    <row r="1609" s="22" customFormat="true" ht="21.75" hidden="false" customHeight="true" outlineLevel="0" collapsed="false">
      <c r="A1609" s="17"/>
      <c r="B1609" s="162"/>
      <c r="C1609" s="163" t="s">
        <v>2216</v>
      </c>
      <c r="D1609" s="163" t="s">
        <v>127</v>
      </c>
      <c r="E1609" s="164" t="s">
        <v>2217</v>
      </c>
      <c r="F1609" s="165" t="s">
        <v>2218</v>
      </c>
      <c r="G1609" s="166" t="s">
        <v>263</v>
      </c>
      <c r="H1609" s="167" t="n">
        <v>7.21</v>
      </c>
      <c r="I1609" s="168"/>
      <c r="J1609" s="168" t="n">
        <f aca="false">ROUND(I1609*H1609,2)</f>
        <v>0</v>
      </c>
      <c r="K1609" s="169"/>
      <c r="L1609" s="18"/>
      <c r="M1609" s="170"/>
      <c r="N1609" s="171" t="s">
        <v>37</v>
      </c>
      <c r="O1609" s="172" t="n">
        <v>0.161</v>
      </c>
      <c r="P1609" s="172" t="n">
        <f aca="false">O1609*H1609</f>
        <v>1.16081</v>
      </c>
      <c r="Q1609" s="172" t="n">
        <v>0.0003</v>
      </c>
      <c r="R1609" s="172" t="n">
        <f aca="false">Q1609*H1609</f>
        <v>0.002163</v>
      </c>
      <c r="S1609" s="172" t="n">
        <v>0</v>
      </c>
      <c r="T1609" s="173" t="n">
        <f aca="false">S1609*H1609</f>
        <v>0</v>
      </c>
      <c r="U1609" s="17"/>
      <c r="V1609" s="17"/>
      <c r="W1609" s="17"/>
      <c r="X1609" s="17"/>
      <c r="Y1609" s="17"/>
      <c r="Z1609" s="17"/>
      <c r="AA1609" s="17"/>
      <c r="AB1609" s="17"/>
      <c r="AC1609" s="17"/>
      <c r="AD1609" s="17"/>
      <c r="AE1609" s="17"/>
      <c r="AR1609" s="174" t="s">
        <v>321</v>
      </c>
      <c r="AT1609" s="174" t="s">
        <v>127</v>
      </c>
      <c r="AU1609" s="174" t="s">
        <v>82</v>
      </c>
      <c r="AY1609" s="3" t="s">
        <v>124</v>
      </c>
      <c r="BE1609" s="175" t="n">
        <f aca="false">IF(N1609="základní",J1609,0)</f>
        <v>0</v>
      </c>
      <c r="BF1609" s="175" t="n">
        <f aca="false">IF(N1609="snížená",J1609,0)</f>
        <v>0</v>
      </c>
      <c r="BG1609" s="175" t="n">
        <f aca="false">IF(N1609="zákl. přenesená",J1609,0)</f>
        <v>0</v>
      </c>
      <c r="BH1609" s="175" t="n">
        <f aca="false">IF(N1609="sníž. přenesená",J1609,0)</f>
        <v>0</v>
      </c>
      <c r="BI1609" s="175" t="n">
        <f aca="false">IF(N1609="nulová",J1609,0)</f>
        <v>0</v>
      </c>
      <c r="BJ1609" s="3" t="s">
        <v>80</v>
      </c>
      <c r="BK1609" s="175" t="n">
        <f aca="false">ROUND(I1609*H1609,2)</f>
        <v>0</v>
      </c>
      <c r="BL1609" s="3" t="s">
        <v>321</v>
      </c>
      <c r="BM1609" s="174" t="s">
        <v>2219</v>
      </c>
    </row>
    <row r="1610" s="176" customFormat="true" ht="12.8" hidden="false" customHeight="false" outlineLevel="0" collapsed="false">
      <c r="B1610" s="177"/>
      <c r="D1610" s="178" t="s">
        <v>133</v>
      </c>
      <c r="E1610" s="179"/>
      <c r="F1610" s="180" t="s">
        <v>875</v>
      </c>
      <c r="H1610" s="179"/>
      <c r="L1610" s="177"/>
      <c r="M1610" s="181"/>
      <c r="N1610" s="182"/>
      <c r="O1610" s="182"/>
      <c r="P1610" s="182"/>
      <c r="Q1610" s="182"/>
      <c r="R1610" s="182"/>
      <c r="S1610" s="182"/>
      <c r="T1610" s="183"/>
      <c r="AT1610" s="179" t="s">
        <v>133</v>
      </c>
      <c r="AU1610" s="179" t="s">
        <v>82</v>
      </c>
      <c r="AV1610" s="176" t="s">
        <v>80</v>
      </c>
      <c r="AW1610" s="176" t="s">
        <v>29</v>
      </c>
      <c r="AX1610" s="176" t="s">
        <v>72</v>
      </c>
      <c r="AY1610" s="179" t="s">
        <v>124</v>
      </c>
    </row>
    <row r="1611" s="184" customFormat="true" ht="12.8" hidden="false" customHeight="false" outlineLevel="0" collapsed="false">
      <c r="B1611" s="185"/>
      <c r="D1611" s="178" t="s">
        <v>133</v>
      </c>
      <c r="E1611" s="186"/>
      <c r="F1611" s="187" t="s">
        <v>2220</v>
      </c>
      <c r="H1611" s="188" t="n">
        <v>7.21</v>
      </c>
      <c r="L1611" s="185"/>
      <c r="M1611" s="189"/>
      <c r="N1611" s="190"/>
      <c r="O1611" s="190"/>
      <c r="P1611" s="190"/>
      <c r="Q1611" s="190"/>
      <c r="R1611" s="190"/>
      <c r="S1611" s="190"/>
      <c r="T1611" s="191"/>
      <c r="AT1611" s="186" t="s">
        <v>133</v>
      </c>
      <c r="AU1611" s="186" t="s">
        <v>82</v>
      </c>
      <c r="AV1611" s="184" t="s">
        <v>82</v>
      </c>
      <c r="AW1611" s="184" t="s">
        <v>29</v>
      </c>
      <c r="AX1611" s="184" t="s">
        <v>80</v>
      </c>
      <c r="AY1611" s="186" t="s">
        <v>124</v>
      </c>
    </row>
    <row r="1612" s="22" customFormat="true" ht="16.5" hidden="false" customHeight="true" outlineLevel="0" collapsed="false">
      <c r="A1612" s="17"/>
      <c r="B1612" s="162"/>
      <c r="C1612" s="205" t="s">
        <v>2221</v>
      </c>
      <c r="D1612" s="205" t="s">
        <v>272</v>
      </c>
      <c r="E1612" s="206" t="s">
        <v>2222</v>
      </c>
      <c r="F1612" s="207" t="s">
        <v>2223</v>
      </c>
      <c r="G1612" s="208" t="s">
        <v>503</v>
      </c>
      <c r="H1612" s="209" t="n">
        <v>27</v>
      </c>
      <c r="I1612" s="210"/>
      <c r="J1612" s="210" t="n">
        <f aca="false">ROUND(I1612*H1612,2)</f>
        <v>0</v>
      </c>
      <c r="K1612" s="211"/>
      <c r="L1612" s="212"/>
      <c r="M1612" s="213"/>
      <c r="N1612" s="214" t="s">
        <v>37</v>
      </c>
      <c r="O1612" s="172" t="n">
        <v>0</v>
      </c>
      <c r="P1612" s="172" t="n">
        <f aca="false">O1612*H1612</f>
        <v>0</v>
      </c>
      <c r="Q1612" s="172" t="n">
        <v>0.00045</v>
      </c>
      <c r="R1612" s="172" t="n">
        <f aca="false">Q1612*H1612</f>
        <v>0.01215</v>
      </c>
      <c r="S1612" s="172" t="n">
        <v>0</v>
      </c>
      <c r="T1612" s="173" t="n">
        <f aca="false">S1612*H1612</f>
        <v>0</v>
      </c>
      <c r="U1612" s="17"/>
      <c r="V1612" s="17"/>
      <c r="W1612" s="17"/>
      <c r="X1612" s="17"/>
      <c r="Y1612" s="17"/>
      <c r="Z1612" s="17"/>
      <c r="AA1612" s="17"/>
      <c r="AB1612" s="17"/>
      <c r="AC1612" s="17"/>
      <c r="AD1612" s="17"/>
      <c r="AE1612" s="17"/>
      <c r="AR1612" s="174" t="s">
        <v>471</v>
      </c>
      <c r="AT1612" s="174" t="s">
        <v>272</v>
      </c>
      <c r="AU1612" s="174" t="s">
        <v>82</v>
      </c>
      <c r="AY1612" s="3" t="s">
        <v>124</v>
      </c>
      <c r="BE1612" s="175" t="n">
        <f aca="false">IF(N1612="základní",J1612,0)</f>
        <v>0</v>
      </c>
      <c r="BF1612" s="175" t="n">
        <f aca="false">IF(N1612="snížená",J1612,0)</f>
        <v>0</v>
      </c>
      <c r="BG1612" s="175" t="n">
        <f aca="false">IF(N1612="zákl. přenesená",J1612,0)</f>
        <v>0</v>
      </c>
      <c r="BH1612" s="175" t="n">
        <f aca="false">IF(N1612="sníž. přenesená",J1612,0)</f>
        <v>0</v>
      </c>
      <c r="BI1612" s="175" t="n">
        <f aca="false">IF(N1612="nulová",J1612,0)</f>
        <v>0</v>
      </c>
      <c r="BJ1612" s="3" t="s">
        <v>80</v>
      </c>
      <c r="BK1612" s="175" t="n">
        <f aca="false">ROUND(I1612*H1612,2)</f>
        <v>0</v>
      </c>
      <c r="BL1612" s="3" t="s">
        <v>321</v>
      </c>
      <c r="BM1612" s="174" t="s">
        <v>2224</v>
      </c>
    </row>
    <row r="1613" s="184" customFormat="true" ht="12.8" hidden="false" customHeight="false" outlineLevel="0" collapsed="false">
      <c r="B1613" s="185"/>
      <c r="D1613" s="178" t="s">
        <v>133</v>
      </c>
      <c r="E1613" s="186"/>
      <c r="F1613" s="187" t="s">
        <v>2225</v>
      </c>
      <c r="H1613" s="188" t="n">
        <v>26.437</v>
      </c>
      <c r="L1613" s="185"/>
      <c r="M1613" s="189"/>
      <c r="N1613" s="190"/>
      <c r="O1613" s="190"/>
      <c r="P1613" s="190"/>
      <c r="Q1613" s="190"/>
      <c r="R1613" s="190"/>
      <c r="S1613" s="190"/>
      <c r="T1613" s="191"/>
      <c r="AT1613" s="186" t="s">
        <v>133</v>
      </c>
      <c r="AU1613" s="186" t="s">
        <v>82</v>
      </c>
      <c r="AV1613" s="184" t="s">
        <v>82</v>
      </c>
      <c r="AW1613" s="184" t="s">
        <v>29</v>
      </c>
      <c r="AX1613" s="184" t="s">
        <v>72</v>
      </c>
      <c r="AY1613" s="186" t="s">
        <v>124</v>
      </c>
    </row>
    <row r="1614" s="184" customFormat="true" ht="12.8" hidden="false" customHeight="false" outlineLevel="0" collapsed="false">
      <c r="B1614" s="185"/>
      <c r="D1614" s="178" t="s">
        <v>133</v>
      </c>
      <c r="E1614" s="186"/>
      <c r="F1614" s="187" t="s">
        <v>430</v>
      </c>
      <c r="H1614" s="188" t="n">
        <v>27</v>
      </c>
      <c r="L1614" s="185"/>
      <c r="M1614" s="189"/>
      <c r="N1614" s="190"/>
      <c r="O1614" s="190"/>
      <c r="P1614" s="190"/>
      <c r="Q1614" s="190"/>
      <c r="R1614" s="190"/>
      <c r="S1614" s="190"/>
      <c r="T1614" s="191"/>
      <c r="AT1614" s="186" t="s">
        <v>133</v>
      </c>
      <c r="AU1614" s="186" t="s">
        <v>82</v>
      </c>
      <c r="AV1614" s="184" t="s">
        <v>82</v>
      </c>
      <c r="AW1614" s="184" t="s">
        <v>29</v>
      </c>
      <c r="AX1614" s="184" t="s">
        <v>80</v>
      </c>
      <c r="AY1614" s="186" t="s">
        <v>124</v>
      </c>
    </row>
    <row r="1615" s="22" customFormat="true" ht="21.75" hidden="false" customHeight="true" outlineLevel="0" collapsed="false">
      <c r="A1615" s="17"/>
      <c r="B1615" s="162"/>
      <c r="C1615" s="163" t="s">
        <v>2226</v>
      </c>
      <c r="D1615" s="163" t="s">
        <v>127</v>
      </c>
      <c r="E1615" s="164" t="s">
        <v>2227</v>
      </c>
      <c r="F1615" s="165" t="s">
        <v>2228</v>
      </c>
      <c r="G1615" s="166" t="s">
        <v>256</v>
      </c>
      <c r="H1615" s="167" t="n">
        <v>273.05</v>
      </c>
      <c r="I1615" s="168"/>
      <c r="J1615" s="168" t="n">
        <f aca="false">ROUND(I1615*H1615,2)</f>
        <v>0</v>
      </c>
      <c r="K1615" s="169"/>
      <c r="L1615" s="18"/>
      <c r="M1615" s="170"/>
      <c r="N1615" s="171" t="s">
        <v>37</v>
      </c>
      <c r="O1615" s="172" t="n">
        <v>0.278</v>
      </c>
      <c r="P1615" s="172" t="n">
        <f aca="false">O1615*H1615</f>
        <v>75.9079</v>
      </c>
      <c r="Q1615" s="172" t="n">
        <v>0.0015</v>
      </c>
      <c r="R1615" s="172" t="n">
        <f aca="false">Q1615*H1615</f>
        <v>0.409575</v>
      </c>
      <c r="S1615" s="172" t="n">
        <v>0</v>
      </c>
      <c r="T1615" s="173" t="n">
        <f aca="false">S1615*H1615</f>
        <v>0</v>
      </c>
      <c r="U1615" s="17"/>
      <c r="V1615" s="17"/>
      <c r="W1615" s="17"/>
      <c r="X1615" s="17"/>
      <c r="Y1615" s="17"/>
      <c r="Z1615" s="17"/>
      <c r="AA1615" s="17"/>
      <c r="AB1615" s="17"/>
      <c r="AC1615" s="17"/>
      <c r="AD1615" s="17"/>
      <c r="AE1615" s="17"/>
      <c r="AR1615" s="174" t="s">
        <v>321</v>
      </c>
      <c r="AT1615" s="174" t="s">
        <v>127</v>
      </c>
      <c r="AU1615" s="174" t="s">
        <v>82</v>
      </c>
      <c r="AY1615" s="3" t="s">
        <v>124</v>
      </c>
      <c r="BE1615" s="175" t="n">
        <f aca="false">IF(N1615="základní",J1615,0)</f>
        <v>0</v>
      </c>
      <c r="BF1615" s="175" t="n">
        <f aca="false">IF(N1615="snížená",J1615,0)</f>
        <v>0</v>
      </c>
      <c r="BG1615" s="175" t="n">
        <f aca="false">IF(N1615="zákl. přenesená",J1615,0)</f>
        <v>0</v>
      </c>
      <c r="BH1615" s="175" t="n">
        <f aca="false">IF(N1615="sníž. přenesená",J1615,0)</f>
        <v>0</v>
      </c>
      <c r="BI1615" s="175" t="n">
        <f aca="false">IF(N1615="nulová",J1615,0)</f>
        <v>0</v>
      </c>
      <c r="BJ1615" s="3" t="s">
        <v>80</v>
      </c>
      <c r="BK1615" s="175" t="n">
        <f aca="false">ROUND(I1615*H1615,2)</f>
        <v>0</v>
      </c>
      <c r="BL1615" s="3" t="s">
        <v>321</v>
      </c>
      <c r="BM1615" s="174" t="s">
        <v>2229</v>
      </c>
    </row>
    <row r="1616" s="184" customFormat="true" ht="12.8" hidden="false" customHeight="false" outlineLevel="0" collapsed="false">
      <c r="B1616" s="185"/>
      <c r="D1616" s="178" t="s">
        <v>133</v>
      </c>
      <c r="E1616" s="186"/>
      <c r="F1616" s="187" t="s">
        <v>150</v>
      </c>
      <c r="H1616" s="188" t="n">
        <v>6.22</v>
      </c>
      <c r="L1616" s="185"/>
      <c r="M1616" s="189"/>
      <c r="N1616" s="190"/>
      <c r="O1616" s="190"/>
      <c r="P1616" s="190"/>
      <c r="Q1616" s="190"/>
      <c r="R1616" s="190"/>
      <c r="S1616" s="190"/>
      <c r="T1616" s="191"/>
      <c r="AT1616" s="186" t="s">
        <v>133</v>
      </c>
      <c r="AU1616" s="186" t="s">
        <v>82</v>
      </c>
      <c r="AV1616" s="184" t="s">
        <v>82</v>
      </c>
      <c r="AW1616" s="184" t="s">
        <v>29</v>
      </c>
      <c r="AX1616" s="184" t="s">
        <v>72</v>
      </c>
      <c r="AY1616" s="186" t="s">
        <v>124</v>
      </c>
    </row>
    <row r="1617" s="184" customFormat="true" ht="12.8" hidden="false" customHeight="false" outlineLevel="0" collapsed="false">
      <c r="B1617" s="185"/>
      <c r="D1617" s="178" t="s">
        <v>133</v>
      </c>
      <c r="E1617" s="186"/>
      <c r="F1617" s="187" t="s">
        <v>154</v>
      </c>
      <c r="H1617" s="188" t="n">
        <v>28.22</v>
      </c>
      <c r="L1617" s="185"/>
      <c r="M1617" s="189"/>
      <c r="N1617" s="190"/>
      <c r="O1617" s="190"/>
      <c r="P1617" s="190"/>
      <c r="Q1617" s="190"/>
      <c r="R1617" s="190"/>
      <c r="S1617" s="190"/>
      <c r="T1617" s="191"/>
      <c r="AT1617" s="186" t="s">
        <v>133</v>
      </c>
      <c r="AU1617" s="186" t="s">
        <v>82</v>
      </c>
      <c r="AV1617" s="184" t="s">
        <v>82</v>
      </c>
      <c r="AW1617" s="184" t="s">
        <v>29</v>
      </c>
      <c r="AX1617" s="184" t="s">
        <v>72</v>
      </c>
      <c r="AY1617" s="186" t="s">
        <v>124</v>
      </c>
    </row>
    <row r="1618" s="184" customFormat="true" ht="12.8" hidden="false" customHeight="false" outlineLevel="0" collapsed="false">
      <c r="B1618" s="185"/>
      <c r="D1618" s="178" t="s">
        <v>133</v>
      </c>
      <c r="E1618" s="186"/>
      <c r="F1618" s="187" t="s">
        <v>173</v>
      </c>
      <c r="H1618" s="188" t="n">
        <v>6.64</v>
      </c>
      <c r="L1618" s="185"/>
      <c r="M1618" s="189"/>
      <c r="N1618" s="190"/>
      <c r="O1618" s="190"/>
      <c r="P1618" s="190"/>
      <c r="Q1618" s="190"/>
      <c r="R1618" s="190"/>
      <c r="S1618" s="190"/>
      <c r="T1618" s="191"/>
      <c r="AT1618" s="186" t="s">
        <v>133</v>
      </c>
      <c r="AU1618" s="186" t="s">
        <v>82</v>
      </c>
      <c r="AV1618" s="184" t="s">
        <v>82</v>
      </c>
      <c r="AW1618" s="184" t="s">
        <v>29</v>
      </c>
      <c r="AX1618" s="184" t="s">
        <v>72</v>
      </c>
      <c r="AY1618" s="186" t="s">
        <v>124</v>
      </c>
    </row>
    <row r="1619" s="184" customFormat="true" ht="12.8" hidden="false" customHeight="false" outlineLevel="0" collapsed="false">
      <c r="B1619" s="185"/>
      <c r="D1619" s="178" t="s">
        <v>133</v>
      </c>
      <c r="E1619" s="186"/>
      <c r="F1619" s="187" t="s">
        <v>179</v>
      </c>
      <c r="H1619" s="188" t="n">
        <v>26.11</v>
      </c>
      <c r="L1619" s="185"/>
      <c r="M1619" s="189"/>
      <c r="N1619" s="190"/>
      <c r="O1619" s="190"/>
      <c r="P1619" s="190"/>
      <c r="Q1619" s="190"/>
      <c r="R1619" s="190"/>
      <c r="S1619" s="190"/>
      <c r="T1619" s="191"/>
      <c r="AT1619" s="186" t="s">
        <v>133</v>
      </c>
      <c r="AU1619" s="186" t="s">
        <v>82</v>
      </c>
      <c r="AV1619" s="184" t="s">
        <v>82</v>
      </c>
      <c r="AW1619" s="184" t="s">
        <v>29</v>
      </c>
      <c r="AX1619" s="184" t="s">
        <v>72</v>
      </c>
      <c r="AY1619" s="186" t="s">
        <v>124</v>
      </c>
    </row>
    <row r="1620" s="184" customFormat="true" ht="12.8" hidden="false" customHeight="false" outlineLevel="0" collapsed="false">
      <c r="B1620" s="185"/>
      <c r="D1620" s="178" t="s">
        <v>133</v>
      </c>
      <c r="E1620" s="186"/>
      <c r="F1620" s="187" t="s">
        <v>181</v>
      </c>
      <c r="H1620" s="188" t="n">
        <v>39.86</v>
      </c>
      <c r="L1620" s="185"/>
      <c r="M1620" s="189"/>
      <c r="N1620" s="190"/>
      <c r="O1620" s="190"/>
      <c r="P1620" s="190"/>
      <c r="Q1620" s="190"/>
      <c r="R1620" s="190"/>
      <c r="S1620" s="190"/>
      <c r="T1620" s="191"/>
      <c r="AT1620" s="186" t="s">
        <v>133</v>
      </c>
      <c r="AU1620" s="186" t="s">
        <v>82</v>
      </c>
      <c r="AV1620" s="184" t="s">
        <v>82</v>
      </c>
      <c r="AW1620" s="184" t="s">
        <v>29</v>
      </c>
      <c r="AX1620" s="184" t="s">
        <v>72</v>
      </c>
      <c r="AY1620" s="186" t="s">
        <v>124</v>
      </c>
    </row>
    <row r="1621" s="184" customFormat="true" ht="12.8" hidden="false" customHeight="false" outlineLevel="0" collapsed="false">
      <c r="B1621" s="185"/>
      <c r="D1621" s="178" t="s">
        <v>133</v>
      </c>
      <c r="E1621" s="186"/>
      <c r="F1621" s="187" t="s">
        <v>183</v>
      </c>
      <c r="H1621" s="188" t="n">
        <v>138.39</v>
      </c>
      <c r="L1621" s="185"/>
      <c r="M1621" s="189"/>
      <c r="N1621" s="190"/>
      <c r="O1621" s="190"/>
      <c r="P1621" s="190"/>
      <c r="Q1621" s="190"/>
      <c r="R1621" s="190"/>
      <c r="S1621" s="190"/>
      <c r="T1621" s="191"/>
      <c r="AT1621" s="186" t="s">
        <v>133</v>
      </c>
      <c r="AU1621" s="186" t="s">
        <v>82</v>
      </c>
      <c r="AV1621" s="184" t="s">
        <v>82</v>
      </c>
      <c r="AW1621" s="184" t="s">
        <v>29</v>
      </c>
      <c r="AX1621" s="184" t="s">
        <v>72</v>
      </c>
      <c r="AY1621" s="186" t="s">
        <v>124</v>
      </c>
    </row>
    <row r="1622" s="184" customFormat="true" ht="12.8" hidden="false" customHeight="false" outlineLevel="0" collapsed="false">
      <c r="B1622" s="185"/>
      <c r="D1622" s="178" t="s">
        <v>133</v>
      </c>
      <c r="E1622" s="186"/>
      <c r="F1622" s="187" t="s">
        <v>185</v>
      </c>
      <c r="H1622" s="188" t="n">
        <v>27.61</v>
      </c>
      <c r="L1622" s="185"/>
      <c r="M1622" s="189"/>
      <c r="N1622" s="190"/>
      <c r="O1622" s="190"/>
      <c r="P1622" s="190"/>
      <c r="Q1622" s="190"/>
      <c r="R1622" s="190"/>
      <c r="S1622" s="190"/>
      <c r="T1622" s="191"/>
      <c r="AT1622" s="186" t="s">
        <v>133</v>
      </c>
      <c r="AU1622" s="186" t="s">
        <v>82</v>
      </c>
      <c r="AV1622" s="184" t="s">
        <v>82</v>
      </c>
      <c r="AW1622" s="184" t="s">
        <v>29</v>
      </c>
      <c r="AX1622" s="184" t="s">
        <v>72</v>
      </c>
      <c r="AY1622" s="186" t="s">
        <v>124</v>
      </c>
    </row>
    <row r="1623" s="197" customFormat="true" ht="12.8" hidden="false" customHeight="false" outlineLevel="0" collapsed="false">
      <c r="B1623" s="198"/>
      <c r="D1623" s="178" t="s">
        <v>133</v>
      </c>
      <c r="E1623" s="199"/>
      <c r="F1623" s="200" t="s">
        <v>234</v>
      </c>
      <c r="H1623" s="201" t="n">
        <v>273.05</v>
      </c>
      <c r="L1623" s="198"/>
      <c r="M1623" s="202"/>
      <c r="N1623" s="203"/>
      <c r="O1623" s="203"/>
      <c r="P1623" s="203"/>
      <c r="Q1623" s="203"/>
      <c r="R1623" s="203"/>
      <c r="S1623" s="203"/>
      <c r="T1623" s="204"/>
      <c r="AT1623" s="199" t="s">
        <v>133</v>
      </c>
      <c r="AU1623" s="199" t="s">
        <v>82</v>
      </c>
      <c r="AV1623" s="197" t="s">
        <v>131</v>
      </c>
      <c r="AW1623" s="197" t="s">
        <v>29</v>
      </c>
      <c r="AX1623" s="197" t="s">
        <v>80</v>
      </c>
      <c r="AY1623" s="199" t="s">
        <v>124</v>
      </c>
    </row>
    <row r="1624" s="22" customFormat="true" ht="21.75" hidden="false" customHeight="true" outlineLevel="0" collapsed="false">
      <c r="A1624" s="17"/>
      <c r="B1624" s="162"/>
      <c r="C1624" s="163" t="s">
        <v>2230</v>
      </c>
      <c r="D1624" s="163" t="s">
        <v>127</v>
      </c>
      <c r="E1624" s="164" t="s">
        <v>2231</v>
      </c>
      <c r="F1624" s="165" t="s">
        <v>2232</v>
      </c>
      <c r="G1624" s="166" t="s">
        <v>1238</v>
      </c>
      <c r="H1624" s="167" t="n">
        <v>2176.229</v>
      </c>
      <c r="I1624" s="168"/>
      <c r="J1624" s="168" t="n">
        <f aca="false">ROUND(I1624*H1624,2)</f>
        <v>0</v>
      </c>
      <c r="K1624" s="169"/>
      <c r="L1624" s="18"/>
      <c r="M1624" s="170"/>
      <c r="N1624" s="171" t="s">
        <v>37</v>
      </c>
      <c r="O1624" s="172" t="n">
        <v>0</v>
      </c>
      <c r="P1624" s="172" t="n">
        <f aca="false">O1624*H1624</f>
        <v>0</v>
      </c>
      <c r="Q1624" s="172" t="n">
        <v>0</v>
      </c>
      <c r="R1624" s="172" t="n">
        <f aca="false">Q1624*H1624</f>
        <v>0</v>
      </c>
      <c r="S1624" s="172" t="n">
        <v>0</v>
      </c>
      <c r="T1624" s="173" t="n">
        <f aca="false">S1624*H1624</f>
        <v>0</v>
      </c>
      <c r="U1624" s="17"/>
      <c r="V1624" s="17"/>
      <c r="W1624" s="17"/>
      <c r="X1624" s="17"/>
      <c r="Y1624" s="17"/>
      <c r="Z1624" s="17"/>
      <c r="AA1624" s="17"/>
      <c r="AB1624" s="17"/>
      <c r="AC1624" s="17"/>
      <c r="AD1624" s="17"/>
      <c r="AE1624" s="17"/>
      <c r="AR1624" s="174" t="s">
        <v>321</v>
      </c>
      <c r="AT1624" s="174" t="s">
        <v>127</v>
      </c>
      <c r="AU1624" s="174" t="s">
        <v>82</v>
      </c>
      <c r="AY1624" s="3" t="s">
        <v>124</v>
      </c>
      <c r="BE1624" s="175" t="n">
        <f aca="false">IF(N1624="základní",J1624,0)</f>
        <v>0</v>
      </c>
      <c r="BF1624" s="175" t="n">
        <f aca="false">IF(N1624="snížená",J1624,0)</f>
        <v>0</v>
      </c>
      <c r="BG1624" s="175" t="n">
        <f aca="false">IF(N1624="zákl. přenesená",J1624,0)</f>
        <v>0</v>
      </c>
      <c r="BH1624" s="175" t="n">
        <f aca="false">IF(N1624="sníž. přenesená",J1624,0)</f>
        <v>0</v>
      </c>
      <c r="BI1624" s="175" t="n">
        <f aca="false">IF(N1624="nulová",J1624,0)</f>
        <v>0</v>
      </c>
      <c r="BJ1624" s="3" t="s">
        <v>80</v>
      </c>
      <c r="BK1624" s="175" t="n">
        <f aca="false">ROUND(I1624*H1624,2)</f>
        <v>0</v>
      </c>
      <c r="BL1624" s="3" t="s">
        <v>321</v>
      </c>
      <c r="BM1624" s="174" t="s">
        <v>2233</v>
      </c>
    </row>
    <row r="1625" s="149" customFormat="true" ht="22.8" hidden="false" customHeight="true" outlineLevel="0" collapsed="false">
      <c r="B1625" s="150"/>
      <c r="D1625" s="151" t="s">
        <v>71</v>
      </c>
      <c r="E1625" s="160" t="s">
        <v>2234</v>
      </c>
      <c r="F1625" s="160" t="s">
        <v>2235</v>
      </c>
      <c r="J1625" s="161" t="n">
        <f aca="false">BK1625</f>
        <v>0</v>
      </c>
      <c r="L1625" s="150"/>
      <c r="M1625" s="154"/>
      <c r="N1625" s="155"/>
      <c r="O1625" s="155"/>
      <c r="P1625" s="156" t="n">
        <f aca="false">SUM(P1626:P1643)</f>
        <v>97.273662</v>
      </c>
      <c r="Q1625" s="155"/>
      <c r="R1625" s="156" t="n">
        <f aca="false">SUM(R1626:R1643)</f>
        <v>4.99178064</v>
      </c>
      <c r="S1625" s="155"/>
      <c r="T1625" s="157" t="n">
        <f aca="false">SUM(T1626:T1643)</f>
        <v>0</v>
      </c>
      <c r="AR1625" s="151" t="s">
        <v>82</v>
      </c>
      <c r="AT1625" s="158" t="s">
        <v>71</v>
      </c>
      <c r="AU1625" s="158" t="s">
        <v>80</v>
      </c>
      <c r="AY1625" s="151" t="s">
        <v>124</v>
      </c>
      <c r="BK1625" s="159" t="n">
        <f aca="false">SUM(BK1626:BK1643)</f>
        <v>0</v>
      </c>
    </row>
    <row r="1626" s="22" customFormat="true" ht="21.75" hidden="false" customHeight="true" outlineLevel="0" collapsed="false">
      <c r="A1626" s="17"/>
      <c r="B1626" s="162"/>
      <c r="C1626" s="163" t="s">
        <v>2236</v>
      </c>
      <c r="D1626" s="163" t="s">
        <v>127</v>
      </c>
      <c r="E1626" s="164" t="s">
        <v>2237</v>
      </c>
      <c r="F1626" s="165" t="s">
        <v>2238</v>
      </c>
      <c r="G1626" s="166" t="s">
        <v>256</v>
      </c>
      <c r="H1626" s="167" t="n">
        <v>81.35</v>
      </c>
      <c r="I1626" s="168"/>
      <c r="J1626" s="168" t="n">
        <f aca="false">ROUND(I1626*H1626,2)</f>
        <v>0</v>
      </c>
      <c r="K1626" s="169"/>
      <c r="L1626" s="18"/>
      <c r="M1626" s="170"/>
      <c r="N1626" s="171" t="s">
        <v>37</v>
      </c>
      <c r="O1626" s="172" t="n">
        <v>1.027</v>
      </c>
      <c r="P1626" s="172" t="n">
        <f aca="false">O1626*H1626</f>
        <v>83.54645</v>
      </c>
      <c r="Q1626" s="172" t="n">
        <v>0.0166</v>
      </c>
      <c r="R1626" s="172" t="n">
        <f aca="false">Q1626*H1626</f>
        <v>1.35041</v>
      </c>
      <c r="S1626" s="172" t="n">
        <v>0</v>
      </c>
      <c r="T1626" s="173" t="n">
        <f aca="false">S1626*H1626</f>
        <v>0</v>
      </c>
      <c r="U1626" s="17"/>
      <c r="V1626" s="17"/>
      <c r="W1626" s="17"/>
      <c r="X1626" s="17"/>
      <c r="Y1626" s="17"/>
      <c r="Z1626" s="17"/>
      <c r="AA1626" s="17"/>
      <c r="AB1626" s="17"/>
      <c r="AC1626" s="17"/>
      <c r="AD1626" s="17"/>
      <c r="AE1626" s="17"/>
      <c r="AR1626" s="174" t="s">
        <v>321</v>
      </c>
      <c r="AT1626" s="174" t="s">
        <v>127</v>
      </c>
      <c r="AU1626" s="174" t="s">
        <v>82</v>
      </c>
      <c r="AY1626" s="3" t="s">
        <v>124</v>
      </c>
      <c r="BE1626" s="175" t="n">
        <f aca="false">IF(N1626="základní",J1626,0)</f>
        <v>0</v>
      </c>
      <c r="BF1626" s="175" t="n">
        <f aca="false">IF(N1626="snížená",J1626,0)</f>
        <v>0</v>
      </c>
      <c r="BG1626" s="175" t="n">
        <f aca="false">IF(N1626="zákl. přenesená",J1626,0)</f>
        <v>0</v>
      </c>
      <c r="BH1626" s="175" t="n">
        <f aca="false">IF(N1626="sníž. přenesená",J1626,0)</f>
        <v>0</v>
      </c>
      <c r="BI1626" s="175" t="n">
        <f aca="false">IF(N1626="nulová",J1626,0)</f>
        <v>0</v>
      </c>
      <c r="BJ1626" s="3" t="s">
        <v>80</v>
      </c>
      <c r="BK1626" s="175" t="n">
        <f aca="false">ROUND(I1626*H1626,2)</f>
        <v>0</v>
      </c>
      <c r="BL1626" s="3" t="s">
        <v>321</v>
      </c>
      <c r="BM1626" s="174" t="s">
        <v>2239</v>
      </c>
    </row>
    <row r="1627" s="184" customFormat="true" ht="12.8" hidden="false" customHeight="false" outlineLevel="0" collapsed="false">
      <c r="B1627" s="185"/>
      <c r="D1627" s="178" t="s">
        <v>133</v>
      </c>
      <c r="E1627" s="186"/>
      <c r="F1627" s="187" t="s">
        <v>152</v>
      </c>
      <c r="H1627" s="188" t="n">
        <v>26.89</v>
      </c>
      <c r="L1627" s="185"/>
      <c r="M1627" s="189"/>
      <c r="N1627" s="190"/>
      <c r="O1627" s="190"/>
      <c r="P1627" s="190"/>
      <c r="Q1627" s="190"/>
      <c r="R1627" s="190"/>
      <c r="S1627" s="190"/>
      <c r="T1627" s="191"/>
      <c r="AT1627" s="186" t="s">
        <v>133</v>
      </c>
      <c r="AU1627" s="186" t="s">
        <v>82</v>
      </c>
      <c r="AV1627" s="184" t="s">
        <v>82</v>
      </c>
      <c r="AW1627" s="184" t="s">
        <v>29</v>
      </c>
      <c r="AX1627" s="184" t="s">
        <v>72</v>
      </c>
      <c r="AY1627" s="186" t="s">
        <v>124</v>
      </c>
    </row>
    <row r="1628" s="184" customFormat="true" ht="12.8" hidden="false" customHeight="false" outlineLevel="0" collapsed="false">
      <c r="B1628" s="185"/>
      <c r="D1628" s="178" t="s">
        <v>133</v>
      </c>
      <c r="E1628" s="186"/>
      <c r="F1628" s="187" t="s">
        <v>175</v>
      </c>
      <c r="H1628" s="188" t="n">
        <v>46.5</v>
      </c>
      <c r="L1628" s="185"/>
      <c r="M1628" s="189"/>
      <c r="N1628" s="190"/>
      <c r="O1628" s="190"/>
      <c r="P1628" s="190"/>
      <c r="Q1628" s="190"/>
      <c r="R1628" s="190"/>
      <c r="S1628" s="190"/>
      <c r="T1628" s="191"/>
      <c r="AT1628" s="186" t="s">
        <v>133</v>
      </c>
      <c r="AU1628" s="186" t="s">
        <v>82</v>
      </c>
      <c r="AV1628" s="184" t="s">
        <v>82</v>
      </c>
      <c r="AW1628" s="184" t="s">
        <v>29</v>
      </c>
      <c r="AX1628" s="184" t="s">
        <v>72</v>
      </c>
      <c r="AY1628" s="186" t="s">
        <v>124</v>
      </c>
    </row>
    <row r="1629" s="184" customFormat="true" ht="12.8" hidden="false" customHeight="false" outlineLevel="0" collapsed="false">
      <c r="B1629" s="185"/>
      <c r="D1629" s="178" t="s">
        <v>133</v>
      </c>
      <c r="E1629" s="186"/>
      <c r="F1629" s="187" t="s">
        <v>177</v>
      </c>
      <c r="H1629" s="188" t="n">
        <v>7.96</v>
      </c>
      <c r="L1629" s="185"/>
      <c r="M1629" s="189"/>
      <c r="N1629" s="190"/>
      <c r="O1629" s="190"/>
      <c r="P1629" s="190"/>
      <c r="Q1629" s="190"/>
      <c r="R1629" s="190"/>
      <c r="S1629" s="190"/>
      <c r="T1629" s="191"/>
      <c r="AT1629" s="186" t="s">
        <v>133</v>
      </c>
      <c r="AU1629" s="186" t="s">
        <v>82</v>
      </c>
      <c r="AV1629" s="184" t="s">
        <v>82</v>
      </c>
      <c r="AW1629" s="184" t="s">
        <v>29</v>
      </c>
      <c r="AX1629" s="184" t="s">
        <v>72</v>
      </c>
      <c r="AY1629" s="186" t="s">
        <v>124</v>
      </c>
    </row>
    <row r="1630" s="197" customFormat="true" ht="12.8" hidden="false" customHeight="false" outlineLevel="0" collapsed="false">
      <c r="B1630" s="198"/>
      <c r="D1630" s="178" t="s">
        <v>133</v>
      </c>
      <c r="E1630" s="199"/>
      <c r="F1630" s="200" t="s">
        <v>234</v>
      </c>
      <c r="H1630" s="201" t="n">
        <v>81.35</v>
      </c>
      <c r="L1630" s="198"/>
      <c r="M1630" s="202"/>
      <c r="N1630" s="203"/>
      <c r="O1630" s="203"/>
      <c r="P1630" s="203"/>
      <c r="Q1630" s="203"/>
      <c r="R1630" s="203"/>
      <c r="S1630" s="203"/>
      <c r="T1630" s="204"/>
      <c r="AT1630" s="199" t="s">
        <v>133</v>
      </c>
      <c r="AU1630" s="199" t="s">
        <v>82</v>
      </c>
      <c r="AV1630" s="197" t="s">
        <v>131</v>
      </c>
      <c r="AW1630" s="197" t="s">
        <v>29</v>
      </c>
      <c r="AX1630" s="197" t="s">
        <v>80</v>
      </c>
      <c r="AY1630" s="199" t="s">
        <v>124</v>
      </c>
    </row>
    <row r="1631" s="22" customFormat="true" ht="16.5" hidden="false" customHeight="true" outlineLevel="0" collapsed="false">
      <c r="A1631" s="17"/>
      <c r="B1631" s="162"/>
      <c r="C1631" s="205" t="s">
        <v>2240</v>
      </c>
      <c r="D1631" s="205" t="s">
        <v>272</v>
      </c>
      <c r="E1631" s="206" t="s">
        <v>2241</v>
      </c>
      <c r="F1631" s="207" t="s">
        <v>2242</v>
      </c>
      <c r="G1631" s="208" t="s">
        <v>140</v>
      </c>
      <c r="H1631" s="209" t="n">
        <v>3.254</v>
      </c>
      <c r="I1631" s="210"/>
      <c r="J1631" s="210" t="n">
        <f aca="false">ROUND(I1631*H1631,2)</f>
        <v>0</v>
      </c>
      <c r="K1631" s="211"/>
      <c r="L1631" s="212"/>
      <c r="M1631" s="213"/>
      <c r="N1631" s="214" t="s">
        <v>37</v>
      </c>
      <c r="O1631" s="172" t="n">
        <v>0</v>
      </c>
      <c r="P1631" s="172" t="n">
        <f aca="false">O1631*H1631</f>
        <v>0</v>
      </c>
      <c r="Q1631" s="172" t="n">
        <v>1</v>
      </c>
      <c r="R1631" s="172" t="n">
        <f aca="false">Q1631*H1631</f>
        <v>3.254</v>
      </c>
      <c r="S1631" s="172" t="n">
        <v>0</v>
      </c>
      <c r="T1631" s="173" t="n">
        <f aca="false">S1631*H1631</f>
        <v>0</v>
      </c>
      <c r="U1631" s="17"/>
      <c r="V1631" s="17"/>
      <c r="W1631" s="17"/>
      <c r="X1631" s="17"/>
      <c r="Y1631" s="17"/>
      <c r="Z1631" s="17"/>
      <c r="AA1631" s="17"/>
      <c r="AB1631" s="17"/>
      <c r="AC1631" s="17"/>
      <c r="AD1631" s="17"/>
      <c r="AE1631" s="17"/>
      <c r="AR1631" s="174" t="s">
        <v>471</v>
      </c>
      <c r="AT1631" s="174" t="s">
        <v>272</v>
      </c>
      <c r="AU1631" s="174" t="s">
        <v>82</v>
      </c>
      <c r="AY1631" s="3" t="s">
        <v>124</v>
      </c>
      <c r="BE1631" s="175" t="n">
        <f aca="false">IF(N1631="základní",J1631,0)</f>
        <v>0</v>
      </c>
      <c r="BF1631" s="175" t="n">
        <f aca="false">IF(N1631="snížená",J1631,0)</f>
        <v>0</v>
      </c>
      <c r="BG1631" s="175" t="n">
        <f aca="false">IF(N1631="zákl. přenesená",J1631,0)</f>
        <v>0</v>
      </c>
      <c r="BH1631" s="175" t="n">
        <f aca="false">IF(N1631="sníž. přenesená",J1631,0)</f>
        <v>0</v>
      </c>
      <c r="BI1631" s="175" t="n">
        <f aca="false">IF(N1631="nulová",J1631,0)</f>
        <v>0</v>
      </c>
      <c r="BJ1631" s="3" t="s">
        <v>80</v>
      </c>
      <c r="BK1631" s="175" t="n">
        <f aca="false">ROUND(I1631*H1631,2)</f>
        <v>0</v>
      </c>
      <c r="BL1631" s="3" t="s">
        <v>321</v>
      </c>
      <c r="BM1631" s="174" t="s">
        <v>2243</v>
      </c>
    </row>
    <row r="1632" s="184" customFormat="true" ht="12.8" hidden="false" customHeight="false" outlineLevel="0" collapsed="false">
      <c r="B1632" s="185"/>
      <c r="D1632" s="178" t="s">
        <v>133</v>
      </c>
      <c r="F1632" s="187" t="s">
        <v>2244</v>
      </c>
      <c r="H1632" s="188" t="n">
        <v>3.254</v>
      </c>
      <c r="L1632" s="185"/>
      <c r="M1632" s="189"/>
      <c r="N1632" s="190"/>
      <c r="O1632" s="190"/>
      <c r="P1632" s="190"/>
      <c r="Q1632" s="190"/>
      <c r="R1632" s="190"/>
      <c r="S1632" s="190"/>
      <c r="T1632" s="191"/>
      <c r="AT1632" s="186" t="s">
        <v>133</v>
      </c>
      <c r="AU1632" s="186" t="s">
        <v>82</v>
      </c>
      <c r="AV1632" s="184" t="s">
        <v>82</v>
      </c>
      <c r="AW1632" s="184" t="s">
        <v>2</v>
      </c>
      <c r="AX1632" s="184" t="s">
        <v>80</v>
      </c>
      <c r="AY1632" s="186" t="s">
        <v>124</v>
      </c>
    </row>
    <row r="1633" s="22" customFormat="true" ht="21.75" hidden="false" customHeight="true" outlineLevel="0" collapsed="false">
      <c r="A1633" s="17"/>
      <c r="B1633" s="162"/>
      <c r="C1633" s="163" t="s">
        <v>2245</v>
      </c>
      <c r="D1633" s="163" t="s">
        <v>127</v>
      </c>
      <c r="E1633" s="164" t="s">
        <v>2246</v>
      </c>
      <c r="F1633" s="165" t="s">
        <v>2247</v>
      </c>
      <c r="G1633" s="166" t="s">
        <v>263</v>
      </c>
      <c r="H1633" s="167" t="n">
        <v>29.311</v>
      </c>
      <c r="I1633" s="168"/>
      <c r="J1633" s="168" t="n">
        <f aca="false">ROUND(I1633*H1633,2)</f>
        <v>0</v>
      </c>
      <c r="K1633" s="169"/>
      <c r="L1633" s="18"/>
      <c r="M1633" s="170"/>
      <c r="N1633" s="171" t="s">
        <v>37</v>
      </c>
      <c r="O1633" s="172" t="n">
        <v>0.292</v>
      </c>
      <c r="P1633" s="172" t="n">
        <f aca="false">O1633*H1633</f>
        <v>8.558812</v>
      </c>
      <c r="Q1633" s="172" t="n">
        <v>0.00824</v>
      </c>
      <c r="R1633" s="172" t="n">
        <f aca="false">Q1633*H1633</f>
        <v>0.24152264</v>
      </c>
      <c r="S1633" s="172" t="n">
        <v>0</v>
      </c>
      <c r="T1633" s="173" t="n">
        <f aca="false">S1633*H1633</f>
        <v>0</v>
      </c>
      <c r="U1633" s="17"/>
      <c r="V1633" s="17"/>
      <c r="W1633" s="17"/>
      <c r="X1633" s="17"/>
      <c r="Y1633" s="17"/>
      <c r="Z1633" s="17"/>
      <c r="AA1633" s="17"/>
      <c r="AB1633" s="17"/>
      <c r="AC1633" s="17"/>
      <c r="AD1633" s="17"/>
      <c r="AE1633" s="17"/>
      <c r="AR1633" s="174" t="s">
        <v>321</v>
      </c>
      <c r="AT1633" s="174" t="s">
        <v>127</v>
      </c>
      <c r="AU1633" s="174" t="s">
        <v>82</v>
      </c>
      <c r="AY1633" s="3" t="s">
        <v>124</v>
      </c>
      <c r="BE1633" s="175" t="n">
        <f aca="false">IF(N1633="základní",J1633,0)</f>
        <v>0</v>
      </c>
      <c r="BF1633" s="175" t="n">
        <f aca="false">IF(N1633="snížená",J1633,0)</f>
        <v>0</v>
      </c>
      <c r="BG1633" s="175" t="n">
        <f aca="false">IF(N1633="zákl. přenesená",J1633,0)</f>
        <v>0</v>
      </c>
      <c r="BH1633" s="175" t="n">
        <f aca="false">IF(N1633="sníž. přenesená",J1633,0)</f>
        <v>0</v>
      </c>
      <c r="BI1633" s="175" t="n">
        <f aca="false">IF(N1633="nulová",J1633,0)</f>
        <v>0</v>
      </c>
      <c r="BJ1633" s="3" t="s">
        <v>80</v>
      </c>
      <c r="BK1633" s="175" t="n">
        <f aca="false">ROUND(I1633*H1633,2)</f>
        <v>0</v>
      </c>
      <c r="BL1633" s="3" t="s">
        <v>321</v>
      </c>
      <c r="BM1633" s="174" t="s">
        <v>2248</v>
      </c>
    </row>
    <row r="1634" s="176" customFormat="true" ht="12.8" hidden="false" customHeight="false" outlineLevel="0" collapsed="false">
      <c r="B1634" s="177"/>
      <c r="D1634" s="178" t="s">
        <v>133</v>
      </c>
      <c r="E1634" s="179"/>
      <c r="F1634" s="180" t="s">
        <v>2249</v>
      </c>
      <c r="H1634" s="179"/>
      <c r="L1634" s="177"/>
      <c r="M1634" s="181"/>
      <c r="N1634" s="182"/>
      <c r="O1634" s="182"/>
      <c r="P1634" s="182"/>
      <c r="Q1634" s="182"/>
      <c r="R1634" s="182"/>
      <c r="S1634" s="182"/>
      <c r="T1634" s="183"/>
      <c r="AT1634" s="179" t="s">
        <v>133</v>
      </c>
      <c r="AU1634" s="179" t="s">
        <v>82</v>
      </c>
      <c r="AV1634" s="176" t="s">
        <v>80</v>
      </c>
      <c r="AW1634" s="176" t="s">
        <v>29</v>
      </c>
      <c r="AX1634" s="176" t="s">
        <v>72</v>
      </c>
      <c r="AY1634" s="179" t="s">
        <v>124</v>
      </c>
    </row>
    <row r="1635" s="176" customFormat="true" ht="12.8" hidden="false" customHeight="false" outlineLevel="0" collapsed="false">
      <c r="B1635" s="177"/>
      <c r="D1635" s="178" t="s">
        <v>133</v>
      </c>
      <c r="E1635" s="179"/>
      <c r="F1635" s="180" t="s">
        <v>872</v>
      </c>
      <c r="H1635" s="179"/>
      <c r="L1635" s="177"/>
      <c r="M1635" s="181"/>
      <c r="N1635" s="182"/>
      <c r="O1635" s="182"/>
      <c r="P1635" s="182"/>
      <c r="Q1635" s="182"/>
      <c r="R1635" s="182"/>
      <c r="S1635" s="182"/>
      <c r="T1635" s="183"/>
      <c r="AT1635" s="179" t="s">
        <v>133</v>
      </c>
      <c r="AU1635" s="179" t="s">
        <v>82</v>
      </c>
      <c r="AV1635" s="176" t="s">
        <v>80</v>
      </c>
      <c r="AW1635" s="176" t="s">
        <v>29</v>
      </c>
      <c r="AX1635" s="176" t="s">
        <v>72</v>
      </c>
      <c r="AY1635" s="179" t="s">
        <v>124</v>
      </c>
    </row>
    <row r="1636" s="184" customFormat="true" ht="19.7" hidden="false" customHeight="false" outlineLevel="0" collapsed="false">
      <c r="B1636" s="185"/>
      <c r="D1636" s="178" t="s">
        <v>133</v>
      </c>
      <c r="E1636" s="186"/>
      <c r="F1636" s="187" t="s">
        <v>2250</v>
      </c>
      <c r="H1636" s="188" t="n">
        <v>18.017</v>
      </c>
      <c r="L1636" s="185"/>
      <c r="M1636" s="189"/>
      <c r="N1636" s="190"/>
      <c r="O1636" s="190"/>
      <c r="P1636" s="190"/>
      <c r="Q1636" s="190"/>
      <c r="R1636" s="190"/>
      <c r="S1636" s="190"/>
      <c r="T1636" s="191"/>
      <c r="AT1636" s="186" t="s">
        <v>133</v>
      </c>
      <c r="AU1636" s="186" t="s">
        <v>82</v>
      </c>
      <c r="AV1636" s="184" t="s">
        <v>82</v>
      </c>
      <c r="AW1636" s="184" t="s">
        <v>29</v>
      </c>
      <c r="AX1636" s="184" t="s">
        <v>72</v>
      </c>
      <c r="AY1636" s="186" t="s">
        <v>124</v>
      </c>
    </row>
    <row r="1637" s="176" customFormat="true" ht="12.8" hidden="false" customHeight="false" outlineLevel="0" collapsed="false">
      <c r="B1637" s="177"/>
      <c r="D1637" s="178" t="s">
        <v>133</v>
      </c>
      <c r="E1637" s="179"/>
      <c r="F1637" s="180" t="s">
        <v>896</v>
      </c>
      <c r="H1637" s="179"/>
      <c r="L1637" s="177"/>
      <c r="M1637" s="181"/>
      <c r="N1637" s="182"/>
      <c r="O1637" s="182"/>
      <c r="P1637" s="182"/>
      <c r="Q1637" s="182"/>
      <c r="R1637" s="182"/>
      <c r="S1637" s="182"/>
      <c r="T1637" s="183"/>
      <c r="AT1637" s="179" t="s">
        <v>133</v>
      </c>
      <c r="AU1637" s="179" t="s">
        <v>82</v>
      </c>
      <c r="AV1637" s="176" t="s">
        <v>80</v>
      </c>
      <c r="AW1637" s="176" t="s">
        <v>29</v>
      </c>
      <c r="AX1637" s="176" t="s">
        <v>72</v>
      </c>
      <c r="AY1637" s="179" t="s">
        <v>124</v>
      </c>
    </row>
    <row r="1638" s="184" customFormat="true" ht="12.8" hidden="false" customHeight="false" outlineLevel="0" collapsed="false">
      <c r="B1638" s="185"/>
      <c r="D1638" s="178" t="s">
        <v>133</v>
      </c>
      <c r="E1638" s="186"/>
      <c r="F1638" s="187" t="s">
        <v>2251</v>
      </c>
      <c r="H1638" s="188" t="n">
        <v>11.294</v>
      </c>
      <c r="L1638" s="185"/>
      <c r="M1638" s="189"/>
      <c r="N1638" s="190"/>
      <c r="O1638" s="190"/>
      <c r="P1638" s="190"/>
      <c r="Q1638" s="190"/>
      <c r="R1638" s="190"/>
      <c r="S1638" s="190"/>
      <c r="T1638" s="191"/>
      <c r="AT1638" s="186" t="s">
        <v>133</v>
      </c>
      <c r="AU1638" s="186" t="s">
        <v>82</v>
      </c>
      <c r="AV1638" s="184" t="s">
        <v>82</v>
      </c>
      <c r="AW1638" s="184" t="s">
        <v>29</v>
      </c>
      <c r="AX1638" s="184" t="s">
        <v>72</v>
      </c>
      <c r="AY1638" s="186" t="s">
        <v>124</v>
      </c>
    </row>
    <row r="1639" s="197" customFormat="true" ht="12.8" hidden="false" customHeight="false" outlineLevel="0" collapsed="false">
      <c r="B1639" s="198"/>
      <c r="D1639" s="178" t="s">
        <v>133</v>
      </c>
      <c r="E1639" s="199"/>
      <c r="F1639" s="200" t="s">
        <v>234</v>
      </c>
      <c r="H1639" s="201" t="n">
        <v>29.311</v>
      </c>
      <c r="L1639" s="198"/>
      <c r="M1639" s="202"/>
      <c r="N1639" s="203"/>
      <c r="O1639" s="203"/>
      <c r="P1639" s="203"/>
      <c r="Q1639" s="203"/>
      <c r="R1639" s="203"/>
      <c r="S1639" s="203"/>
      <c r="T1639" s="204"/>
      <c r="AT1639" s="199" t="s">
        <v>133</v>
      </c>
      <c r="AU1639" s="199" t="s">
        <v>82</v>
      </c>
      <c r="AV1639" s="197" t="s">
        <v>131</v>
      </c>
      <c r="AW1639" s="197" t="s">
        <v>29</v>
      </c>
      <c r="AX1639" s="197" t="s">
        <v>80</v>
      </c>
      <c r="AY1639" s="199" t="s">
        <v>124</v>
      </c>
    </row>
    <row r="1640" s="22" customFormat="true" ht="21.75" hidden="false" customHeight="true" outlineLevel="0" collapsed="false">
      <c r="A1640" s="17"/>
      <c r="B1640" s="162"/>
      <c r="C1640" s="163" t="s">
        <v>2252</v>
      </c>
      <c r="D1640" s="163" t="s">
        <v>127</v>
      </c>
      <c r="E1640" s="164" t="s">
        <v>2253</v>
      </c>
      <c r="F1640" s="165" t="s">
        <v>2254</v>
      </c>
      <c r="G1640" s="166" t="s">
        <v>263</v>
      </c>
      <c r="H1640" s="167" t="n">
        <v>17.7</v>
      </c>
      <c r="I1640" s="168"/>
      <c r="J1640" s="168" t="n">
        <f aca="false">ROUND(I1640*H1640,2)</f>
        <v>0</v>
      </c>
      <c r="K1640" s="169"/>
      <c r="L1640" s="18"/>
      <c r="M1640" s="170"/>
      <c r="N1640" s="171" t="s">
        <v>37</v>
      </c>
      <c r="O1640" s="172" t="n">
        <v>0.292</v>
      </c>
      <c r="P1640" s="172" t="n">
        <f aca="false">O1640*H1640</f>
        <v>5.1684</v>
      </c>
      <c r="Q1640" s="172" t="n">
        <v>0.00824</v>
      </c>
      <c r="R1640" s="172" t="n">
        <f aca="false">Q1640*H1640</f>
        <v>0.145848</v>
      </c>
      <c r="S1640" s="172" t="n">
        <v>0</v>
      </c>
      <c r="T1640" s="173" t="n">
        <f aca="false">S1640*H1640</f>
        <v>0</v>
      </c>
      <c r="U1640" s="17"/>
      <c r="V1640" s="17"/>
      <c r="W1640" s="17"/>
      <c r="X1640" s="17"/>
      <c r="Y1640" s="17"/>
      <c r="Z1640" s="17"/>
      <c r="AA1640" s="17"/>
      <c r="AB1640" s="17"/>
      <c r="AC1640" s="17"/>
      <c r="AD1640" s="17"/>
      <c r="AE1640" s="17"/>
      <c r="AR1640" s="174" t="s">
        <v>321</v>
      </c>
      <c r="AT1640" s="174" t="s">
        <v>127</v>
      </c>
      <c r="AU1640" s="174" t="s">
        <v>82</v>
      </c>
      <c r="AY1640" s="3" t="s">
        <v>124</v>
      </c>
      <c r="BE1640" s="175" t="n">
        <f aca="false">IF(N1640="základní",J1640,0)</f>
        <v>0</v>
      </c>
      <c r="BF1640" s="175" t="n">
        <f aca="false">IF(N1640="snížená",J1640,0)</f>
        <v>0</v>
      </c>
      <c r="BG1640" s="175" t="n">
        <f aca="false">IF(N1640="zákl. přenesená",J1640,0)</f>
        <v>0</v>
      </c>
      <c r="BH1640" s="175" t="n">
        <f aca="false">IF(N1640="sníž. přenesená",J1640,0)</f>
        <v>0</v>
      </c>
      <c r="BI1640" s="175" t="n">
        <f aca="false">IF(N1640="nulová",J1640,0)</f>
        <v>0</v>
      </c>
      <c r="BJ1640" s="3" t="s">
        <v>80</v>
      </c>
      <c r="BK1640" s="175" t="n">
        <f aca="false">ROUND(I1640*H1640,2)</f>
        <v>0</v>
      </c>
      <c r="BL1640" s="3" t="s">
        <v>321</v>
      </c>
      <c r="BM1640" s="174" t="s">
        <v>2255</v>
      </c>
    </row>
    <row r="1641" s="176" customFormat="true" ht="12.8" hidden="false" customHeight="false" outlineLevel="0" collapsed="false">
      <c r="B1641" s="177"/>
      <c r="D1641" s="178" t="s">
        <v>133</v>
      </c>
      <c r="E1641" s="179"/>
      <c r="F1641" s="180" t="s">
        <v>2256</v>
      </c>
      <c r="H1641" s="179"/>
      <c r="L1641" s="177"/>
      <c r="M1641" s="181"/>
      <c r="N1641" s="182"/>
      <c r="O1641" s="182"/>
      <c r="P1641" s="182"/>
      <c r="Q1641" s="182"/>
      <c r="R1641" s="182"/>
      <c r="S1641" s="182"/>
      <c r="T1641" s="183"/>
      <c r="AT1641" s="179" t="s">
        <v>133</v>
      </c>
      <c r="AU1641" s="179" t="s">
        <v>82</v>
      </c>
      <c r="AV1641" s="176" t="s">
        <v>80</v>
      </c>
      <c r="AW1641" s="176" t="s">
        <v>29</v>
      </c>
      <c r="AX1641" s="176" t="s">
        <v>72</v>
      </c>
      <c r="AY1641" s="179" t="s">
        <v>124</v>
      </c>
    </row>
    <row r="1642" s="184" customFormat="true" ht="12.8" hidden="false" customHeight="false" outlineLevel="0" collapsed="false">
      <c r="B1642" s="185"/>
      <c r="D1642" s="178" t="s">
        <v>133</v>
      </c>
      <c r="E1642" s="186"/>
      <c r="F1642" s="187" t="s">
        <v>2257</v>
      </c>
      <c r="H1642" s="188" t="n">
        <v>17.7</v>
      </c>
      <c r="L1642" s="185"/>
      <c r="M1642" s="189"/>
      <c r="N1642" s="190"/>
      <c r="O1642" s="190"/>
      <c r="P1642" s="190"/>
      <c r="Q1642" s="190"/>
      <c r="R1642" s="190"/>
      <c r="S1642" s="190"/>
      <c r="T1642" s="191"/>
      <c r="AT1642" s="186" t="s">
        <v>133</v>
      </c>
      <c r="AU1642" s="186" t="s">
        <v>82</v>
      </c>
      <c r="AV1642" s="184" t="s">
        <v>82</v>
      </c>
      <c r="AW1642" s="184" t="s">
        <v>29</v>
      </c>
      <c r="AX1642" s="184" t="s">
        <v>80</v>
      </c>
      <c r="AY1642" s="186" t="s">
        <v>124</v>
      </c>
    </row>
    <row r="1643" s="22" customFormat="true" ht="21.75" hidden="false" customHeight="true" outlineLevel="0" collapsed="false">
      <c r="A1643" s="17"/>
      <c r="B1643" s="162"/>
      <c r="C1643" s="163" t="s">
        <v>2258</v>
      </c>
      <c r="D1643" s="163" t="s">
        <v>127</v>
      </c>
      <c r="E1643" s="164" t="s">
        <v>2259</v>
      </c>
      <c r="F1643" s="165" t="s">
        <v>2260</v>
      </c>
      <c r="G1643" s="166" t="s">
        <v>1238</v>
      </c>
      <c r="H1643" s="167" t="n">
        <v>685.673</v>
      </c>
      <c r="I1643" s="168"/>
      <c r="J1643" s="168" t="n">
        <f aca="false">ROUND(I1643*H1643,2)</f>
        <v>0</v>
      </c>
      <c r="K1643" s="169"/>
      <c r="L1643" s="18"/>
      <c r="M1643" s="170"/>
      <c r="N1643" s="171" t="s">
        <v>37</v>
      </c>
      <c r="O1643" s="172" t="n">
        <v>0</v>
      </c>
      <c r="P1643" s="172" t="n">
        <f aca="false">O1643*H1643</f>
        <v>0</v>
      </c>
      <c r="Q1643" s="172" t="n">
        <v>0</v>
      </c>
      <c r="R1643" s="172" t="n">
        <f aca="false">Q1643*H1643</f>
        <v>0</v>
      </c>
      <c r="S1643" s="172" t="n">
        <v>0</v>
      </c>
      <c r="T1643" s="173" t="n">
        <f aca="false">S1643*H1643</f>
        <v>0</v>
      </c>
      <c r="U1643" s="17"/>
      <c r="V1643" s="17"/>
      <c r="W1643" s="17"/>
      <c r="X1643" s="17"/>
      <c r="Y1643" s="17"/>
      <c r="Z1643" s="17"/>
      <c r="AA1643" s="17"/>
      <c r="AB1643" s="17"/>
      <c r="AC1643" s="17"/>
      <c r="AD1643" s="17"/>
      <c r="AE1643" s="17"/>
      <c r="AR1643" s="174" t="s">
        <v>321</v>
      </c>
      <c r="AT1643" s="174" t="s">
        <v>127</v>
      </c>
      <c r="AU1643" s="174" t="s">
        <v>82</v>
      </c>
      <c r="AY1643" s="3" t="s">
        <v>124</v>
      </c>
      <c r="BE1643" s="175" t="n">
        <f aca="false">IF(N1643="základní",J1643,0)</f>
        <v>0</v>
      </c>
      <c r="BF1643" s="175" t="n">
        <f aca="false">IF(N1643="snížená",J1643,0)</f>
        <v>0</v>
      </c>
      <c r="BG1643" s="175" t="n">
        <f aca="false">IF(N1643="zákl. přenesená",J1643,0)</f>
        <v>0</v>
      </c>
      <c r="BH1643" s="175" t="n">
        <f aca="false">IF(N1643="sníž. přenesená",J1643,0)</f>
        <v>0</v>
      </c>
      <c r="BI1643" s="175" t="n">
        <f aca="false">IF(N1643="nulová",J1643,0)</f>
        <v>0</v>
      </c>
      <c r="BJ1643" s="3" t="s">
        <v>80</v>
      </c>
      <c r="BK1643" s="175" t="n">
        <f aca="false">ROUND(I1643*H1643,2)</f>
        <v>0</v>
      </c>
      <c r="BL1643" s="3" t="s">
        <v>321</v>
      </c>
      <c r="BM1643" s="174" t="s">
        <v>2261</v>
      </c>
    </row>
    <row r="1644" s="149" customFormat="true" ht="22.8" hidden="false" customHeight="true" outlineLevel="0" collapsed="false">
      <c r="B1644" s="150"/>
      <c r="D1644" s="151" t="s">
        <v>71</v>
      </c>
      <c r="E1644" s="160" t="s">
        <v>2262</v>
      </c>
      <c r="F1644" s="160" t="s">
        <v>2263</v>
      </c>
      <c r="J1644" s="161" t="n">
        <f aca="false">BK1644</f>
        <v>0</v>
      </c>
      <c r="L1644" s="150"/>
      <c r="M1644" s="154"/>
      <c r="N1644" s="155"/>
      <c r="O1644" s="155"/>
      <c r="P1644" s="156" t="n">
        <f aca="false">SUM(P1645:P1688)</f>
        <v>139.26789</v>
      </c>
      <c r="Q1644" s="155"/>
      <c r="R1644" s="156" t="n">
        <f aca="false">SUM(R1645:R1688)</f>
        <v>1.27573781</v>
      </c>
      <c r="S1644" s="155"/>
      <c r="T1644" s="157" t="n">
        <f aca="false">SUM(T1645:T1688)</f>
        <v>0</v>
      </c>
      <c r="AR1644" s="151" t="s">
        <v>82</v>
      </c>
      <c r="AT1644" s="158" t="s">
        <v>71</v>
      </c>
      <c r="AU1644" s="158" t="s">
        <v>80</v>
      </c>
      <c r="AY1644" s="151" t="s">
        <v>124</v>
      </c>
      <c r="BK1644" s="159" t="n">
        <f aca="false">SUM(BK1645:BK1688)</f>
        <v>0</v>
      </c>
    </row>
    <row r="1645" s="22" customFormat="true" ht="21.75" hidden="false" customHeight="true" outlineLevel="0" collapsed="false">
      <c r="A1645" s="17"/>
      <c r="B1645" s="162"/>
      <c r="C1645" s="163" t="s">
        <v>2264</v>
      </c>
      <c r="D1645" s="163" t="s">
        <v>127</v>
      </c>
      <c r="E1645" s="164" t="s">
        <v>2265</v>
      </c>
      <c r="F1645" s="165" t="s">
        <v>2266</v>
      </c>
      <c r="G1645" s="166" t="s">
        <v>256</v>
      </c>
      <c r="H1645" s="167" t="n">
        <v>399.94</v>
      </c>
      <c r="I1645" s="168"/>
      <c r="J1645" s="168" t="n">
        <f aca="false">ROUND(I1645*H1645,2)</f>
        <v>0</v>
      </c>
      <c r="K1645" s="169"/>
      <c r="L1645" s="18"/>
      <c r="M1645" s="170"/>
      <c r="N1645" s="171" t="s">
        <v>37</v>
      </c>
      <c r="O1645" s="172" t="n">
        <v>0.058</v>
      </c>
      <c r="P1645" s="172" t="n">
        <f aca="false">O1645*H1645</f>
        <v>23.19652</v>
      </c>
      <c r="Q1645" s="172" t="n">
        <v>3E-005</v>
      </c>
      <c r="R1645" s="172" t="n">
        <f aca="false">Q1645*H1645</f>
        <v>0.0119982</v>
      </c>
      <c r="S1645" s="172" t="n">
        <v>0</v>
      </c>
      <c r="T1645" s="173" t="n">
        <f aca="false">S1645*H1645</f>
        <v>0</v>
      </c>
      <c r="U1645" s="17"/>
      <c r="V1645" s="17"/>
      <c r="W1645" s="17"/>
      <c r="X1645" s="17"/>
      <c r="Y1645" s="17"/>
      <c r="Z1645" s="17"/>
      <c r="AA1645" s="17"/>
      <c r="AB1645" s="17"/>
      <c r="AC1645" s="17"/>
      <c r="AD1645" s="17"/>
      <c r="AE1645" s="17"/>
      <c r="AR1645" s="174" t="s">
        <v>321</v>
      </c>
      <c r="AT1645" s="174" t="s">
        <v>127</v>
      </c>
      <c r="AU1645" s="174" t="s">
        <v>82</v>
      </c>
      <c r="AY1645" s="3" t="s">
        <v>124</v>
      </c>
      <c r="BE1645" s="175" t="n">
        <f aca="false">IF(N1645="základní",J1645,0)</f>
        <v>0</v>
      </c>
      <c r="BF1645" s="175" t="n">
        <f aca="false">IF(N1645="snížená",J1645,0)</f>
        <v>0</v>
      </c>
      <c r="BG1645" s="175" t="n">
        <f aca="false">IF(N1645="zákl. přenesená",J1645,0)</f>
        <v>0</v>
      </c>
      <c r="BH1645" s="175" t="n">
        <f aca="false">IF(N1645="sníž. přenesená",J1645,0)</f>
        <v>0</v>
      </c>
      <c r="BI1645" s="175" t="n">
        <f aca="false">IF(N1645="nulová",J1645,0)</f>
        <v>0</v>
      </c>
      <c r="BJ1645" s="3" t="s">
        <v>80</v>
      </c>
      <c r="BK1645" s="175" t="n">
        <f aca="false">ROUND(I1645*H1645,2)</f>
        <v>0</v>
      </c>
      <c r="BL1645" s="3" t="s">
        <v>321</v>
      </c>
      <c r="BM1645" s="174" t="s">
        <v>2267</v>
      </c>
    </row>
    <row r="1646" s="184" customFormat="true" ht="12.8" hidden="false" customHeight="false" outlineLevel="0" collapsed="false">
      <c r="B1646" s="185"/>
      <c r="D1646" s="178" t="s">
        <v>133</v>
      </c>
      <c r="E1646" s="186"/>
      <c r="F1646" s="187" t="s">
        <v>158</v>
      </c>
      <c r="H1646" s="188" t="n">
        <v>74.43</v>
      </c>
      <c r="L1646" s="185"/>
      <c r="M1646" s="189"/>
      <c r="N1646" s="190"/>
      <c r="O1646" s="190"/>
      <c r="P1646" s="190"/>
      <c r="Q1646" s="190"/>
      <c r="R1646" s="190"/>
      <c r="S1646" s="190"/>
      <c r="T1646" s="191"/>
      <c r="AT1646" s="186" t="s">
        <v>133</v>
      </c>
      <c r="AU1646" s="186" t="s">
        <v>82</v>
      </c>
      <c r="AV1646" s="184" t="s">
        <v>82</v>
      </c>
      <c r="AW1646" s="184" t="s">
        <v>29</v>
      </c>
      <c r="AX1646" s="184" t="s">
        <v>72</v>
      </c>
      <c r="AY1646" s="186" t="s">
        <v>124</v>
      </c>
    </row>
    <row r="1647" s="184" customFormat="true" ht="12.8" hidden="false" customHeight="false" outlineLevel="0" collapsed="false">
      <c r="B1647" s="185"/>
      <c r="D1647" s="178" t="s">
        <v>133</v>
      </c>
      <c r="E1647" s="186"/>
      <c r="F1647" s="187" t="s">
        <v>160</v>
      </c>
      <c r="H1647" s="188" t="n">
        <v>88.5</v>
      </c>
      <c r="L1647" s="185"/>
      <c r="M1647" s="189"/>
      <c r="N1647" s="190"/>
      <c r="O1647" s="190"/>
      <c r="P1647" s="190"/>
      <c r="Q1647" s="190"/>
      <c r="R1647" s="190"/>
      <c r="S1647" s="190"/>
      <c r="T1647" s="191"/>
      <c r="AT1647" s="186" t="s">
        <v>133</v>
      </c>
      <c r="AU1647" s="186" t="s">
        <v>82</v>
      </c>
      <c r="AV1647" s="184" t="s">
        <v>82</v>
      </c>
      <c r="AW1647" s="184" t="s">
        <v>29</v>
      </c>
      <c r="AX1647" s="184" t="s">
        <v>72</v>
      </c>
      <c r="AY1647" s="186" t="s">
        <v>124</v>
      </c>
    </row>
    <row r="1648" s="184" customFormat="true" ht="12.8" hidden="false" customHeight="false" outlineLevel="0" collapsed="false">
      <c r="B1648" s="185"/>
      <c r="D1648" s="178" t="s">
        <v>133</v>
      </c>
      <c r="E1648" s="186"/>
      <c r="F1648" s="187" t="s">
        <v>162</v>
      </c>
      <c r="H1648" s="188" t="n">
        <v>58.76</v>
      </c>
      <c r="L1648" s="185"/>
      <c r="M1648" s="189"/>
      <c r="N1648" s="190"/>
      <c r="O1648" s="190"/>
      <c r="P1648" s="190"/>
      <c r="Q1648" s="190"/>
      <c r="R1648" s="190"/>
      <c r="S1648" s="190"/>
      <c r="T1648" s="191"/>
      <c r="AT1648" s="186" t="s">
        <v>133</v>
      </c>
      <c r="AU1648" s="186" t="s">
        <v>82</v>
      </c>
      <c r="AV1648" s="184" t="s">
        <v>82</v>
      </c>
      <c r="AW1648" s="184" t="s">
        <v>29</v>
      </c>
      <c r="AX1648" s="184" t="s">
        <v>72</v>
      </c>
      <c r="AY1648" s="186" t="s">
        <v>124</v>
      </c>
    </row>
    <row r="1649" s="184" customFormat="true" ht="12.8" hidden="false" customHeight="false" outlineLevel="0" collapsed="false">
      <c r="B1649" s="185"/>
      <c r="D1649" s="178" t="s">
        <v>133</v>
      </c>
      <c r="E1649" s="186"/>
      <c r="F1649" s="187" t="s">
        <v>181</v>
      </c>
      <c r="H1649" s="188" t="n">
        <v>39.86</v>
      </c>
      <c r="L1649" s="185"/>
      <c r="M1649" s="189"/>
      <c r="N1649" s="190"/>
      <c r="O1649" s="190"/>
      <c r="P1649" s="190"/>
      <c r="Q1649" s="190"/>
      <c r="R1649" s="190"/>
      <c r="S1649" s="190"/>
      <c r="T1649" s="191"/>
      <c r="AT1649" s="186" t="s">
        <v>133</v>
      </c>
      <c r="AU1649" s="186" t="s">
        <v>82</v>
      </c>
      <c r="AV1649" s="184" t="s">
        <v>82</v>
      </c>
      <c r="AW1649" s="184" t="s">
        <v>29</v>
      </c>
      <c r="AX1649" s="184" t="s">
        <v>72</v>
      </c>
      <c r="AY1649" s="186" t="s">
        <v>124</v>
      </c>
    </row>
    <row r="1650" s="184" customFormat="true" ht="12.8" hidden="false" customHeight="false" outlineLevel="0" collapsed="false">
      <c r="B1650" s="185"/>
      <c r="D1650" s="178" t="s">
        <v>133</v>
      </c>
      <c r="E1650" s="186"/>
      <c r="F1650" s="187" t="s">
        <v>183</v>
      </c>
      <c r="H1650" s="188" t="n">
        <v>138.39</v>
      </c>
      <c r="L1650" s="185"/>
      <c r="M1650" s="189"/>
      <c r="N1650" s="190"/>
      <c r="O1650" s="190"/>
      <c r="P1650" s="190"/>
      <c r="Q1650" s="190"/>
      <c r="R1650" s="190"/>
      <c r="S1650" s="190"/>
      <c r="T1650" s="191"/>
      <c r="AT1650" s="186" t="s">
        <v>133</v>
      </c>
      <c r="AU1650" s="186" t="s">
        <v>82</v>
      </c>
      <c r="AV1650" s="184" t="s">
        <v>82</v>
      </c>
      <c r="AW1650" s="184" t="s">
        <v>29</v>
      </c>
      <c r="AX1650" s="184" t="s">
        <v>72</v>
      </c>
      <c r="AY1650" s="186" t="s">
        <v>124</v>
      </c>
    </row>
    <row r="1651" s="197" customFormat="true" ht="12.8" hidden="false" customHeight="false" outlineLevel="0" collapsed="false">
      <c r="B1651" s="198"/>
      <c r="D1651" s="178" t="s">
        <v>133</v>
      </c>
      <c r="E1651" s="199"/>
      <c r="F1651" s="200" t="s">
        <v>234</v>
      </c>
      <c r="H1651" s="201" t="n">
        <v>399.94</v>
      </c>
      <c r="L1651" s="198"/>
      <c r="M1651" s="202"/>
      <c r="N1651" s="203"/>
      <c r="O1651" s="203"/>
      <c r="P1651" s="203"/>
      <c r="Q1651" s="203"/>
      <c r="R1651" s="203"/>
      <c r="S1651" s="203"/>
      <c r="T1651" s="204"/>
      <c r="AT1651" s="199" t="s">
        <v>133</v>
      </c>
      <c r="AU1651" s="199" t="s">
        <v>82</v>
      </c>
      <c r="AV1651" s="197" t="s">
        <v>131</v>
      </c>
      <c r="AW1651" s="197" t="s">
        <v>29</v>
      </c>
      <c r="AX1651" s="197" t="s">
        <v>80</v>
      </c>
      <c r="AY1651" s="199" t="s">
        <v>124</v>
      </c>
    </row>
    <row r="1652" s="22" customFormat="true" ht="16.5" hidden="false" customHeight="true" outlineLevel="0" collapsed="false">
      <c r="A1652" s="17"/>
      <c r="B1652" s="162"/>
      <c r="C1652" s="163" t="s">
        <v>2268</v>
      </c>
      <c r="D1652" s="163" t="s">
        <v>127</v>
      </c>
      <c r="E1652" s="164" t="s">
        <v>2269</v>
      </c>
      <c r="F1652" s="165" t="s">
        <v>2270</v>
      </c>
      <c r="G1652" s="166" t="s">
        <v>256</v>
      </c>
      <c r="H1652" s="167" t="n">
        <v>39.86</v>
      </c>
      <c r="I1652" s="168"/>
      <c r="J1652" s="168" t="n">
        <f aca="false">ROUND(I1652*H1652,2)</f>
        <v>0</v>
      </c>
      <c r="K1652" s="169"/>
      <c r="L1652" s="18"/>
      <c r="M1652" s="170"/>
      <c r="N1652" s="171" t="s">
        <v>37</v>
      </c>
      <c r="O1652" s="172" t="n">
        <v>0.219</v>
      </c>
      <c r="P1652" s="172" t="n">
        <f aca="false">O1652*H1652</f>
        <v>8.72934</v>
      </c>
      <c r="Q1652" s="172" t="n">
        <v>0.0005</v>
      </c>
      <c r="R1652" s="172" t="n">
        <f aca="false">Q1652*H1652</f>
        <v>0.01993</v>
      </c>
      <c r="S1652" s="172" t="n">
        <v>0</v>
      </c>
      <c r="T1652" s="173" t="n">
        <f aca="false">S1652*H1652</f>
        <v>0</v>
      </c>
      <c r="U1652" s="17"/>
      <c r="V1652" s="17"/>
      <c r="W1652" s="17"/>
      <c r="X1652" s="17"/>
      <c r="Y1652" s="17"/>
      <c r="Z1652" s="17"/>
      <c r="AA1652" s="17"/>
      <c r="AB1652" s="17"/>
      <c r="AC1652" s="17"/>
      <c r="AD1652" s="17"/>
      <c r="AE1652" s="17"/>
      <c r="AR1652" s="174" t="s">
        <v>321</v>
      </c>
      <c r="AT1652" s="174" t="s">
        <v>127</v>
      </c>
      <c r="AU1652" s="174" t="s">
        <v>82</v>
      </c>
      <c r="AY1652" s="3" t="s">
        <v>124</v>
      </c>
      <c r="BE1652" s="175" t="n">
        <f aca="false">IF(N1652="základní",J1652,0)</f>
        <v>0</v>
      </c>
      <c r="BF1652" s="175" t="n">
        <f aca="false">IF(N1652="snížená",J1652,0)</f>
        <v>0</v>
      </c>
      <c r="BG1652" s="175" t="n">
        <f aca="false">IF(N1652="zákl. přenesená",J1652,0)</f>
        <v>0</v>
      </c>
      <c r="BH1652" s="175" t="n">
        <f aca="false">IF(N1652="sníž. přenesená",J1652,0)</f>
        <v>0</v>
      </c>
      <c r="BI1652" s="175" t="n">
        <f aca="false">IF(N1652="nulová",J1652,0)</f>
        <v>0</v>
      </c>
      <c r="BJ1652" s="3" t="s">
        <v>80</v>
      </c>
      <c r="BK1652" s="175" t="n">
        <f aca="false">ROUND(I1652*H1652,2)</f>
        <v>0</v>
      </c>
      <c r="BL1652" s="3" t="s">
        <v>321</v>
      </c>
      <c r="BM1652" s="174" t="s">
        <v>2271</v>
      </c>
    </row>
    <row r="1653" s="184" customFormat="true" ht="12.8" hidden="false" customHeight="false" outlineLevel="0" collapsed="false">
      <c r="B1653" s="185"/>
      <c r="D1653" s="178" t="s">
        <v>133</v>
      </c>
      <c r="E1653" s="186"/>
      <c r="F1653" s="187" t="s">
        <v>181</v>
      </c>
      <c r="H1653" s="188" t="n">
        <v>39.86</v>
      </c>
      <c r="L1653" s="185"/>
      <c r="M1653" s="189"/>
      <c r="N1653" s="190"/>
      <c r="O1653" s="190"/>
      <c r="P1653" s="190"/>
      <c r="Q1653" s="190"/>
      <c r="R1653" s="190"/>
      <c r="S1653" s="190"/>
      <c r="T1653" s="191"/>
      <c r="AT1653" s="186" t="s">
        <v>133</v>
      </c>
      <c r="AU1653" s="186" t="s">
        <v>82</v>
      </c>
      <c r="AV1653" s="184" t="s">
        <v>82</v>
      </c>
      <c r="AW1653" s="184" t="s">
        <v>29</v>
      </c>
      <c r="AX1653" s="184" t="s">
        <v>80</v>
      </c>
      <c r="AY1653" s="186" t="s">
        <v>124</v>
      </c>
    </row>
    <row r="1654" s="22" customFormat="true" ht="16.5" hidden="false" customHeight="true" outlineLevel="0" collapsed="false">
      <c r="A1654" s="17"/>
      <c r="B1654" s="162"/>
      <c r="C1654" s="205" t="s">
        <v>2272</v>
      </c>
      <c r="D1654" s="205" t="s">
        <v>272</v>
      </c>
      <c r="E1654" s="206" t="s">
        <v>2273</v>
      </c>
      <c r="F1654" s="207" t="s">
        <v>2274</v>
      </c>
      <c r="G1654" s="208" t="s">
        <v>256</v>
      </c>
      <c r="H1654" s="209" t="n">
        <v>43.846</v>
      </c>
      <c r="I1654" s="210"/>
      <c r="J1654" s="210" t="n">
        <f aca="false">ROUND(I1654*H1654,2)</f>
        <v>0</v>
      </c>
      <c r="K1654" s="211"/>
      <c r="L1654" s="212"/>
      <c r="M1654" s="213"/>
      <c r="N1654" s="214" t="s">
        <v>37</v>
      </c>
      <c r="O1654" s="172" t="n">
        <v>0</v>
      </c>
      <c r="P1654" s="172" t="n">
        <f aca="false">O1654*H1654</f>
        <v>0</v>
      </c>
      <c r="Q1654" s="172" t="n">
        <v>0.00132</v>
      </c>
      <c r="R1654" s="172" t="n">
        <f aca="false">Q1654*H1654</f>
        <v>0.05787672</v>
      </c>
      <c r="S1654" s="172" t="n">
        <v>0</v>
      </c>
      <c r="T1654" s="173" t="n">
        <f aca="false">S1654*H1654</f>
        <v>0</v>
      </c>
      <c r="U1654" s="17"/>
      <c r="V1654" s="17"/>
      <c r="W1654" s="17"/>
      <c r="X1654" s="17"/>
      <c r="Y1654" s="17"/>
      <c r="Z1654" s="17"/>
      <c r="AA1654" s="17"/>
      <c r="AB1654" s="17"/>
      <c r="AC1654" s="17"/>
      <c r="AD1654" s="17"/>
      <c r="AE1654" s="17"/>
      <c r="AR1654" s="174" t="s">
        <v>471</v>
      </c>
      <c r="AT1654" s="174" t="s">
        <v>272</v>
      </c>
      <c r="AU1654" s="174" t="s">
        <v>82</v>
      </c>
      <c r="AY1654" s="3" t="s">
        <v>124</v>
      </c>
      <c r="BE1654" s="175" t="n">
        <f aca="false">IF(N1654="základní",J1654,0)</f>
        <v>0</v>
      </c>
      <c r="BF1654" s="175" t="n">
        <f aca="false">IF(N1654="snížená",J1654,0)</f>
        <v>0</v>
      </c>
      <c r="BG1654" s="175" t="n">
        <f aca="false">IF(N1654="zákl. přenesená",J1654,0)</f>
        <v>0</v>
      </c>
      <c r="BH1654" s="175" t="n">
        <f aca="false">IF(N1654="sníž. přenesená",J1654,0)</f>
        <v>0</v>
      </c>
      <c r="BI1654" s="175" t="n">
        <f aca="false">IF(N1654="nulová",J1654,0)</f>
        <v>0</v>
      </c>
      <c r="BJ1654" s="3" t="s">
        <v>80</v>
      </c>
      <c r="BK1654" s="175" t="n">
        <f aca="false">ROUND(I1654*H1654,2)</f>
        <v>0</v>
      </c>
      <c r="BL1654" s="3" t="s">
        <v>321</v>
      </c>
      <c r="BM1654" s="174" t="s">
        <v>2275</v>
      </c>
    </row>
    <row r="1655" s="184" customFormat="true" ht="12.8" hidden="false" customHeight="false" outlineLevel="0" collapsed="false">
      <c r="B1655" s="185"/>
      <c r="D1655" s="178" t="s">
        <v>133</v>
      </c>
      <c r="F1655" s="187" t="s">
        <v>2276</v>
      </c>
      <c r="H1655" s="188" t="n">
        <v>43.846</v>
      </c>
      <c r="L1655" s="185"/>
      <c r="M1655" s="189"/>
      <c r="N1655" s="190"/>
      <c r="O1655" s="190"/>
      <c r="P1655" s="190"/>
      <c r="Q1655" s="190"/>
      <c r="R1655" s="190"/>
      <c r="S1655" s="190"/>
      <c r="T1655" s="191"/>
      <c r="AT1655" s="186" t="s">
        <v>133</v>
      </c>
      <c r="AU1655" s="186" t="s">
        <v>82</v>
      </c>
      <c r="AV1655" s="184" t="s">
        <v>82</v>
      </c>
      <c r="AW1655" s="184" t="s">
        <v>2</v>
      </c>
      <c r="AX1655" s="184" t="s">
        <v>80</v>
      </c>
      <c r="AY1655" s="186" t="s">
        <v>124</v>
      </c>
    </row>
    <row r="1656" s="22" customFormat="true" ht="16.5" hidden="false" customHeight="true" outlineLevel="0" collapsed="false">
      <c r="A1656" s="17"/>
      <c r="B1656" s="162"/>
      <c r="C1656" s="163" t="s">
        <v>2277</v>
      </c>
      <c r="D1656" s="163" t="s">
        <v>127</v>
      </c>
      <c r="E1656" s="164" t="s">
        <v>2278</v>
      </c>
      <c r="F1656" s="165" t="s">
        <v>2279</v>
      </c>
      <c r="G1656" s="166" t="s">
        <v>263</v>
      </c>
      <c r="H1656" s="167" t="n">
        <v>22.256</v>
      </c>
      <c r="I1656" s="168"/>
      <c r="J1656" s="168" t="n">
        <f aca="false">ROUND(I1656*H1656,2)</f>
        <v>0</v>
      </c>
      <c r="K1656" s="169"/>
      <c r="L1656" s="18"/>
      <c r="M1656" s="170"/>
      <c r="N1656" s="171" t="s">
        <v>37</v>
      </c>
      <c r="O1656" s="172" t="n">
        <v>0.25</v>
      </c>
      <c r="P1656" s="172" t="n">
        <f aca="false">O1656*H1656</f>
        <v>5.564</v>
      </c>
      <c r="Q1656" s="172" t="n">
        <v>1E-005</v>
      </c>
      <c r="R1656" s="172" t="n">
        <f aca="false">Q1656*H1656</f>
        <v>0.00022256</v>
      </c>
      <c r="S1656" s="172" t="n">
        <v>0</v>
      </c>
      <c r="T1656" s="173" t="n">
        <f aca="false">S1656*H1656</f>
        <v>0</v>
      </c>
      <c r="U1656" s="17"/>
      <c r="V1656" s="17"/>
      <c r="W1656" s="17"/>
      <c r="X1656" s="17"/>
      <c r="Y1656" s="17"/>
      <c r="Z1656" s="17"/>
      <c r="AA1656" s="17"/>
      <c r="AB1656" s="17"/>
      <c r="AC1656" s="17"/>
      <c r="AD1656" s="17"/>
      <c r="AE1656" s="17"/>
      <c r="AR1656" s="174" t="s">
        <v>321</v>
      </c>
      <c r="AT1656" s="174" t="s">
        <v>127</v>
      </c>
      <c r="AU1656" s="174" t="s">
        <v>82</v>
      </c>
      <c r="AY1656" s="3" t="s">
        <v>124</v>
      </c>
      <c r="BE1656" s="175" t="n">
        <f aca="false">IF(N1656="základní",J1656,0)</f>
        <v>0</v>
      </c>
      <c r="BF1656" s="175" t="n">
        <f aca="false">IF(N1656="snížená",J1656,0)</f>
        <v>0</v>
      </c>
      <c r="BG1656" s="175" t="n">
        <f aca="false">IF(N1656="zákl. přenesená",J1656,0)</f>
        <v>0</v>
      </c>
      <c r="BH1656" s="175" t="n">
        <f aca="false">IF(N1656="sníž. přenesená",J1656,0)</f>
        <v>0</v>
      </c>
      <c r="BI1656" s="175" t="n">
        <f aca="false">IF(N1656="nulová",J1656,0)</f>
        <v>0</v>
      </c>
      <c r="BJ1656" s="3" t="s">
        <v>80</v>
      </c>
      <c r="BK1656" s="175" t="n">
        <f aca="false">ROUND(I1656*H1656,2)</f>
        <v>0</v>
      </c>
      <c r="BL1656" s="3" t="s">
        <v>321</v>
      </c>
      <c r="BM1656" s="174" t="s">
        <v>2280</v>
      </c>
    </row>
    <row r="1657" s="176" customFormat="true" ht="12.8" hidden="false" customHeight="false" outlineLevel="0" collapsed="false">
      <c r="B1657" s="177"/>
      <c r="D1657" s="178" t="s">
        <v>133</v>
      </c>
      <c r="E1657" s="179"/>
      <c r="F1657" s="180" t="s">
        <v>894</v>
      </c>
      <c r="H1657" s="179"/>
      <c r="L1657" s="177"/>
      <c r="M1657" s="181"/>
      <c r="N1657" s="182"/>
      <c r="O1657" s="182"/>
      <c r="P1657" s="182"/>
      <c r="Q1657" s="182"/>
      <c r="R1657" s="182"/>
      <c r="S1657" s="182"/>
      <c r="T1657" s="183"/>
      <c r="AT1657" s="179" t="s">
        <v>133</v>
      </c>
      <c r="AU1657" s="179" t="s">
        <v>82</v>
      </c>
      <c r="AV1657" s="176" t="s">
        <v>80</v>
      </c>
      <c r="AW1657" s="176" t="s">
        <v>29</v>
      </c>
      <c r="AX1657" s="176" t="s">
        <v>72</v>
      </c>
      <c r="AY1657" s="179" t="s">
        <v>124</v>
      </c>
    </row>
    <row r="1658" s="184" customFormat="true" ht="12.8" hidden="false" customHeight="false" outlineLevel="0" collapsed="false">
      <c r="B1658" s="185"/>
      <c r="D1658" s="178" t="s">
        <v>133</v>
      </c>
      <c r="E1658" s="186"/>
      <c r="F1658" s="187" t="s">
        <v>2281</v>
      </c>
      <c r="H1658" s="188" t="n">
        <v>22.256</v>
      </c>
      <c r="L1658" s="185"/>
      <c r="M1658" s="189"/>
      <c r="N1658" s="190"/>
      <c r="O1658" s="190"/>
      <c r="P1658" s="190"/>
      <c r="Q1658" s="190"/>
      <c r="R1658" s="190"/>
      <c r="S1658" s="190"/>
      <c r="T1658" s="191"/>
      <c r="AT1658" s="186" t="s">
        <v>133</v>
      </c>
      <c r="AU1658" s="186" t="s">
        <v>82</v>
      </c>
      <c r="AV1658" s="184" t="s">
        <v>82</v>
      </c>
      <c r="AW1658" s="184" t="s">
        <v>29</v>
      </c>
      <c r="AX1658" s="184" t="s">
        <v>80</v>
      </c>
      <c r="AY1658" s="186" t="s">
        <v>124</v>
      </c>
    </row>
    <row r="1659" s="22" customFormat="true" ht="16.5" hidden="false" customHeight="true" outlineLevel="0" collapsed="false">
      <c r="A1659" s="17"/>
      <c r="B1659" s="162"/>
      <c r="C1659" s="205" t="s">
        <v>2282</v>
      </c>
      <c r="D1659" s="205" t="s">
        <v>272</v>
      </c>
      <c r="E1659" s="206" t="s">
        <v>2283</v>
      </c>
      <c r="F1659" s="207" t="s">
        <v>2284</v>
      </c>
      <c r="G1659" s="208" t="s">
        <v>263</v>
      </c>
      <c r="H1659" s="209" t="n">
        <v>22.701</v>
      </c>
      <c r="I1659" s="210"/>
      <c r="J1659" s="210" t="n">
        <f aca="false">ROUND(I1659*H1659,2)</f>
        <v>0</v>
      </c>
      <c r="K1659" s="211"/>
      <c r="L1659" s="212"/>
      <c r="M1659" s="213"/>
      <c r="N1659" s="214" t="s">
        <v>37</v>
      </c>
      <c r="O1659" s="172" t="n">
        <v>0</v>
      </c>
      <c r="P1659" s="172" t="n">
        <f aca="false">O1659*H1659</f>
        <v>0</v>
      </c>
      <c r="Q1659" s="172" t="n">
        <v>0.0003</v>
      </c>
      <c r="R1659" s="172" t="n">
        <f aca="false">Q1659*H1659</f>
        <v>0.0068103</v>
      </c>
      <c r="S1659" s="172" t="n">
        <v>0</v>
      </c>
      <c r="T1659" s="173" t="n">
        <f aca="false">S1659*H1659</f>
        <v>0</v>
      </c>
      <c r="U1659" s="17"/>
      <c r="V1659" s="17"/>
      <c r="W1659" s="17"/>
      <c r="X1659" s="17"/>
      <c r="Y1659" s="17"/>
      <c r="Z1659" s="17"/>
      <c r="AA1659" s="17"/>
      <c r="AB1659" s="17"/>
      <c r="AC1659" s="17"/>
      <c r="AD1659" s="17"/>
      <c r="AE1659" s="17"/>
      <c r="AR1659" s="174" t="s">
        <v>471</v>
      </c>
      <c r="AT1659" s="174" t="s">
        <v>272</v>
      </c>
      <c r="AU1659" s="174" t="s">
        <v>82</v>
      </c>
      <c r="AY1659" s="3" t="s">
        <v>124</v>
      </c>
      <c r="BE1659" s="175" t="n">
        <f aca="false">IF(N1659="základní",J1659,0)</f>
        <v>0</v>
      </c>
      <c r="BF1659" s="175" t="n">
        <f aca="false">IF(N1659="snížená",J1659,0)</f>
        <v>0</v>
      </c>
      <c r="BG1659" s="175" t="n">
        <f aca="false">IF(N1659="zákl. přenesená",J1659,0)</f>
        <v>0</v>
      </c>
      <c r="BH1659" s="175" t="n">
        <f aca="false">IF(N1659="sníž. přenesená",J1659,0)</f>
        <v>0</v>
      </c>
      <c r="BI1659" s="175" t="n">
        <f aca="false">IF(N1659="nulová",J1659,0)</f>
        <v>0</v>
      </c>
      <c r="BJ1659" s="3" t="s">
        <v>80</v>
      </c>
      <c r="BK1659" s="175" t="n">
        <f aca="false">ROUND(I1659*H1659,2)</f>
        <v>0</v>
      </c>
      <c r="BL1659" s="3" t="s">
        <v>321</v>
      </c>
      <c r="BM1659" s="174" t="s">
        <v>2285</v>
      </c>
    </row>
    <row r="1660" s="184" customFormat="true" ht="12.8" hidden="false" customHeight="false" outlineLevel="0" collapsed="false">
      <c r="B1660" s="185"/>
      <c r="D1660" s="178" t="s">
        <v>133</v>
      </c>
      <c r="F1660" s="187" t="s">
        <v>2286</v>
      </c>
      <c r="H1660" s="188" t="n">
        <v>22.701</v>
      </c>
      <c r="L1660" s="185"/>
      <c r="M1660" s="189"/>
      <c r="N1660" s="190"/>
      <c r="O1660" s="190"/>
      <c r="P1660" s="190"/>
      <c r="Q1660" s="190"/>
      <c r="R1660" s="190"/>
      <c r="S1660" s="190"/>
      <c r="T1660" s="191"/>
      <c r="AT1660" s="186" t="s">
        <v>133</v>
      </c>
      <c r="AU1660" s="186" t="s">
        <v>82</v>
      </c>
      <c r="AV1660" s="184" t="s">
        <v>82</v>
      </c>
      <c r="AW1660" s="184" t="s">
        <v>2</v>
      </c>
      <c r="AX1660" s="184" t="s">
        <v>80</v>
      </c>
      <c r="AY1660" s="186" t="s">
        <v>124</v>
      </c>
    </row>
    <row r="1661" s="22" customFormat="true" ht="16.5" hidden="false" customHeight="true" outlineLevel="0" collapsed="false">
      <c r="A1661" s="17"/>
      <c r="B1661" s="162"/>
      <c r="C1661" s="163" t="s">
        <v>2287</v>
      </c>
      <c r="D1661" s="163" t="s">
        <v>127</v>
      </c>
      <c r="E1661" s="164" t="s">
        <v>2288</v>
      </c>
      <c r="F1661" s="165" t="s">
        <v>2289</v>
      </c>
      <c r="G1661" s="166" t="s">
        <v>256</v>
      </c>
      <c r="H1661" s="167" t="n">
        <v>360.08</v>
      </c>
      <c r="I1661" s="168"/>
      <c r="J1661" s="168" t="n">
        <f aca="false">ROUND(I1661*H1661,2)</f>
        <v>0</v>
      </c>
      <c r="K1661" s="169"/>
      <c r="L1661" s="18"/>
      <c r="M1661" s="170"/>
      <c r="N1661" s="171" t="s">
        <v>37</v>
      </c>
      <c r="O1661" s="172" t="n">
        <v>0.141</v>
      </c>
      <c r="P1661" s="172" t="n">
        <f aca="false">O1661*H1661</f>
        <v>50.77128</v>
      </c>
      <c r="Q1661" s="172" t="n">
        <v>0.0006</v>
      </c>
      <c r="R1661" s="172" t="n">
        <f aca="false">Q1661*H1661</f>
        <v>0.216048</v>
      </c>
      <c r="S1661" s="172" t="n">
        <v>0</v>
      </c>
      <c r="T1661" s="173" t="n">
        <f aca="false">S1661*H1661</f>
        <v>0</v>
      </c>
      <c r="U1661" s="17"/>
      <c r="V1661" s="17"/>
      <c r="W1661" s="17"/>
      <c r="X1661" s="17"/>
      <c r="Y1661" s="17"/>
      <c r="Z1661" s="17"/>
      <c r="AA1661" s="17"/>
      <c r="AB1661" s="17"/>
      <c r="AC1661" s="17"/>
      <c r="AD1661" s="17"/>
      <c r="AE1661" s="17"/>
      <c r="AR1661" s="174" t="s">
        <v>321</v>
      </c>
      <c r="AT1661" s="174" t="s">
        <v>127</v>
      </c>
      <c r="AU1661" s="174" t="s">
        <v>82</v>
      </c>
      <c r="AY1661" s="3" t="s">
        <v>124</v>
      </c>
      <c r="BE1661" s="175" t="n">
        <f aca="false">IF(N1661="základní",J1661,0)</f>
        <v>0</v>
      </c>
      <c r="BF1661" s="175" t="n">
        <f aca="false">IF(N1661="snížená",J1661,0)</f>
        <v>0</v>
      </c>
      <c r="BG1661" s="175" t="n">
        <f aca="false">IF(N1661="zákl. přenesená",J1661,0)</f>
        <v>0</v>
      </c>
      <c r="BH1661" s="175" t="n">
        <f aca="false">IF(N1661="sníž. přenesená",J1661,0)</f>
        <v>0</v>
      </c>
      <c r="BI1661" s="175" t="n">
        <f aca="false">IF(N1661="nulová",J1661,0)</f>
        <v>0</v>
      </c>
      <c r="BJ1661" s="3" t="s">
        <v>80</v>
      </c>
      <c r="BK1661" s="175" t="n">
        <f aca="false">ROUND(I1661*H1661,2)</f>
        <v>0</v>
      </c>
      <c r="BL1661" s="3" t="s">
        <v>321</v>
      </c>
      <c r="BM1661" s="174" t="s">
        <v>2290</v>
      </c>
    </row>
    <row r="1662" s="184" customFormat="true" ht="12.8" hidden="false" customHeight="false" outlineLevel="0" collapsed="false">
      <c r="B1662" s="185"/>
      <c r="D1662" s="178" t="s">
        <v>133</v>
      </c>
      <c r="E1662" s="186"/>
      <c r="F1662" s="187" t="s">
        <v>158</v>
      </c>
      <c r="H1662" s="188" t="n">
        <v>74.43</v>
      </c>
      <c r="L1662" s="185"/>
      <c r="M1662" s="189"/>
      <c r="N1662" s="190"/>
      <c r="O1662" s="190"/>
      <c r="P1662" s="190"/>
      <c r="Q1662" s="190"/>
      <c r="R1662" s="190"/>
      <c r="S1662" s="190"/>
      <c r="T1662" s="191"/>
      <c r="AT1662" s="186" t="s">
        <v>133</v>
      </c>
      <c r="AU1662" s="186" t="s">
        <v>82</v>
      </c>
      <c r="AV1662" s="184" t="s">
        <v>82</v>
      </c>
      <c r="AW1662" s="184" t="s">
        <v>29</v>
      </c>
      <c r="AX1662" s="184" t="s">
        <v>72</v>
      </c>
      <c r="AY1662" s="186" t="s">
        <v>124</v>
      </c>
    </row>
    <row r="1663" s="184" customFormat="true" ht="12.8" hidden="false" customHeight="false" outlineLevel="0" collapsed="false">
      <c r="B1663" s="185"/>
      <c r="D1663" s="178" t="s">
        <v>133</v>
      </c>
      <c r="E1663" s="186"/>
      <c r="F1663" s="187" t="s">
        <v>160</v>
      </c>
      <c r="H1663" s="188" t="n">
        <v>88.5</v>
      </c>
      <c r="L1663" s="185"/>
      <c r="M1663" s="189"/>
      <c r="N1663" s="190"/>
      <c r="O1663" s="190"/>
      <c r="P1663" s="190"/>
      <c r="Q1663" s="190"/>
      <c r="R1663" s="190"/>
      <c r="S1663" s="190"/>
      <c r="T1663" s="191"/>
      <c r="AT1663" s="186" t="s">
        <v>133</v>
      </c>
      <c r="AU1663" s="186" t="s">
        <v>82</v>
      </c>
      <c r="AV1663" s="184" t="s">
        <v>82</v>
      </c>
      <c r="AW1663" s="184" t="s">
        <v>29</v>
      </c>
      <c r="AX1663" s="184" t="s">
        <v>72</v>
      </c>
      <c r="AY1663" s="186" t="s">
        <v>124</v>
      </c>
    </row>
    <row r="1664" s="184" customFormat="true" ht="12.8" hidden="false" customHeight="false" outlineLevel="0" collapsed="false">
      <c r="B1664" s="185"/>
      <c r="D1664" s="178" t="s">
        <v>133</v>
      </c>
      <c r="E1664" s="186"/>
      <c r="F1664" s="187" t="s">
        <v>162</v>
      </c>
      <c r="H1664" s="188" t="n">
        <v>58.76</v>
      </c>
      <c r="L1664" s="185"/>
      <c r="M1664" s="189"/>
      <c r="N1664" s="190"/>
      <c r="O1664" s="190"/>
      <c r="P1664" s="190"/>
      <c r="Q1664" s="190"/>
      <c r="R1664" s="190"/>
      <c r="S1664" s="190"/>
      <c r="T1664" s="191"/>
      <c r="AT1664" s="186" t="s">
        <v>133</v>
      </c>
      <c r="AU1664" s="186" t="s">
        <v>82</v>
      </c>
      <c r="AV1664" s="184" t="s">
        <v>82</v>
      </c>
      <c r="AW1664" s="184" t="s">
        <v>29</v>
      </c>
      <c r="AX1664" s="184" t="s">
        <v>72</v>
      </c>
      <c r="AY1664" s="186" t="s">
        <v>124</v>
      </c>
    </row>
    <row r="1665" s="184" customFormat="true" ht="12.8" hidden="false" customHeight="false" outlineLevel="0" collapsed="false">
      <c r="B1665" s="185"/>
      <c r="D1665" s="178" t="s">
        <v>133</v>
      </c>
      <c r="E1665" s="186"/>
      <c r="F1665" s="187" t="s">
        <v>183</v>
      </c>
      <c r="H1665" s="188" t="n">
        <v>138.39</v>
      </c>
      <c r="L1665" s="185"/>
      <c r="M1665" s="189"/>
      <c r="N1665" s="190"/>
      <c r="O1665" s="190"/>
      <c r="P1665" s="190"/>
      <c r="Q1665" s="190"/>
      <c r="R1665" s="190"/>
      <c r="S1665" s="190"/>
      <c r="T1665" s="191"/>
      <c r="AT1665" s="186" t="s">
        <v>133</v>
      </c>
      <c r="AU1665" s="186" t="s">
        <v>82</v>
      </c>
      <c r="AV1665" s="184" t="s">
        <v>82</v>
      </c>
      <c r="AW1665" s="184" t="s">
        <v>29</v>
      </c>
      <c r="AX1665" s="184" t="s">
        <v>72</v>
      </c>
      <c r="AY1665" s="186" t="s">
        <v>124</v>
      </c>
    </row>
    <row r="1666" s="197" customFormat="true" ht="12.8" hidden="false" customHeight="false" outlineLevel="0" collapsed="false">
      <c r="B1666" s="198"/>
      <c r="D1666" s="178" t="s">
        <v>133</v>
      </c>
      <c r="E1666" s="199"/>
      <c r="F1666" s="200" t="s">
        <v>234</v>
      </c>
      <c r="H1666" s="201" t="n">
        <v>360.08</v>
      </c>
      <c r="L1666" s="198"/>
      <c r="M1666" s="202"/>
      <c r="N1666" s="203"/>
      <c r="O1666" s="203"/>
      <c r="P1666" s="203"/>
      <c r="Q1666" s="203"/>
      <c r="R1666" s="203"/>
      <c r="S1666" s="203"/>
      <c r="T1666" s="204"/>
      <c r="AT1666" s="199" t="s">
        <v>133</v>
      </c>
      <c r="AU1666" s="199" t="s">
        <v>82</v>
      </c>
      <c r="AV1666" s="197" t="s">
        <v>131</v>
      </c>
      <c r="AW1666" s="197" t="s">
        <v>29</v>
      </c>
      <c r="AX1666" s="197" t="s">
        <v>80</v>
      </c>
      <c r="AY1666" s="199" t="s">
        <v>124</v>
      </c>
    </row>
    <row r="1667" s="22" customFormat="true" ht="16.5" hidden="false" customHeight="true" outlineLevel="0" collapsed="false">
      <c r="A1667" s="17"/>
      <c r="B1667" s="162"/>
      <c r="C1667" s="205" t="s">
        <v>2291</v>
      </c>
      <c r="D1667" s="205" t="s">
        <v>272</v>
      </c>
      <c r="E1667" s="206" t="s">
        <v>2292</v>
      </c>
      <c r="F1667" s="207" t="s">
        <v>2293</v>
      </c>
      <c r="G1667" s="208" t="s">
        <v>256</v>
      </c>
      <c r="H1667" s="209" t="n">
        <v>396.088</v>
      </c>
      <c r="I1667" s="210"/>
      <c r="J1667" s="210" t="n">
        <f aca="false">ROUND(I1667*H1667,2)</f>
        <v>0</v>
      </c>
      <c r="K1667" s="211"/>
      <c r="L1667" s="212"/>
      <c r="M1667" s="213"/>
      <c r="N1667" s="214" t="s">
        <v>37</v>
      </c>
      <c r="O1667" s="172" t="n">
        <v>0</v>
      </c>
      <c r="P1667" s="172" t="n">
        <f aca="false">O1667*H1667</f>
        <v>0</v>
      </c>
      <c r="Q1667" s="172" t="n">
        <v>0.0021</v>
      </c>
      <c r="R1667" s="172" t="n">
        <f aca="false">Q1667*H1667</f>
        <v>0.8317848</v>
      </c>
      <c r="S1667" s="172" t="n">
        <v>0</v>
      </c>
      <c r="T1667" s="173" t="n">
        <f aca="false">S1667*H1667</f>
        <v>0</v>
      </c>
      <c r="U1667" s="17"/>
      <c r="V1667" s="17"/>
      <c r="W1667" s="17"/>
      <c r="X1667" s="17"/>
      <c r="Y1667" s="17"/>
      <c r="Z1667" s="17"/>
      <c r="AA1667" s="17"/>
      <c r="AB1667" s="17"/>
      <c r="AC1667" s="17"/>
      <c r="AD1667" s="17"/>
      <c r="AE1667" s="17"/>
      <c r="AR1667" s="174" t="s">
        <v>471</v>
      </c>
      <c r="AT1667" s="174" t="s">
        <v>272</v>
      </c>
      <c r="AU1667" s="174" t="s">
        <v>82</v>
      </c>
      <c r="AY1667" s="3" t="s">
        <v>124</v>
      </c>
      <c r="BE1667" s="175" t="n">
        <f aca="false">IF(N1667="základní",J1667,0)</f>
        <v>0</v>
      </c>
      <c r="BF1667" s="175" t="n">
        <f aca="false">IF(N1667="snížená",J1667,0)</f>
        <v>0</v>
      </c>
      <c r="BG1667" s="175" t="n">
        <f aca="false">IF(N1667="zákl. přenesená",J1667,0)</f>
        <v>0</v>
      </c>
      <c r="BH1667" s="175" t="n">
        <f aca="false">IF(N1667="sníž. přenesená",J1667,0)</f>
        <v>0</v>
      </c>
      <c r="BI1667" s="175" t="n">
        <f aca="false">IF(N1667="nulová",J1667,0)</f>
        <v>0</v>
      </c>
      <c r="BJ1667" s="3" t="s">
        <v>80</v>
      </c>
      <c r="BK1667" s="175" t="n">
        <f aca="false">ROUND(I1667*H1667,2)</f>
        <v>0</v>
      </c>
      <c r="BL1667" s="3" t="s">
        <v>321</v>
      </c>
      <c r="BM1667" s="174" t="s">
        <v>2294</v>
      </c>
    </row>
    <row r="1668" s="184" customFormat="true" ht="12.8" hidden="false" customHeight="false" outlineLevel="0" collapsed="false">
      <c r="B1668" s="185"/>
      <c r="D1668" s="178" t="s">
        <v>133</v>
      </c>
      <c r="F1668" s="187" t="s">
        <v>2295</v>
      </c>
      <c r="H1668" s="188" t="n">
        <v>396.088</v>
      </c>
      <c r="L1668" s="185"/>
      <c r="M1668" s="189"/>
      <c r="N1668" s="190"/>
      <c r="O1668" s="190"/>
      <c r="P1668" s="190"/>
      <c r="Q1668" s="190"/>
      <c r="R1668" s="190"/>
      <c r="S1668" s="190"/>
      <c r="T1668" s="191"/>
      <c r="AT1668" s="186" t="s">
        <v>133</v>
      </c>
      <c r="AU1668" s="186" t="s">
        <v>82</v>
      </c>
      <c r="AV1668" s="184" t="s">
        <v>82</v>
      </c>
      <c r="AW1668" s="184" t="s">
        <v>2</v>
      </c>
      <c r="AX1668" s="184" t="s">
        <v>80</v>
      </c>
      <c r="AY1668" s="186" t="s">
        <v>124</v>
      </c>
    </row>
    <row r="1669" s="22" customFormat="true" ht="16.5" hidden="false" customHeight="true" outlineLevel="0" collapsed="false">
      <c r="A1669" s="17"/>
      <c r="B1669" s="162"/>
      <c r="C1669" s="163" t="s">
        <v>2296</v>
      </c>
      <c r="D1669" s="163" t="s">
        <v>127</v>
      </c>
      <c r="E1669" s="164" t="s">
        <v>2278</v>
      </c>
      <c r="F1669" s="165" t="s">
        <v>2279</v>
      </c>
      <c r="G1669" s="166" t="s">
        <v>263</v>
      </c>
      <c r="H1669" s="167" t="n">
        <v>204.027</v>
      </c>
      <c r="I1669" s="168"/>
      <c r="J1669" s="168" t="n">
        <f aca="false">ROUND(I1669*H1669,2)</f>
        <v>0</v>
      </c>
      <c r="K1669" s="169"/>
      <c r="L1669" s="18"/>
      <c r="M1669" s="170"/>
      <c r="N1669" s="171" t="s">
        <v>37</v>
      </c>
      <c r="O1669" s="172" t="n">
        <v>0.25</v>
      </c>
      <c r="P1669" s="172" t="n">
        <f aca="false">O1669*H1669</f>
        <v>51.00675</v>
      </c>
      <c r="Q1669" s="172" t="n">
        <v>1E-005</v>
      </c>
      <c r="R1669" s="172" t="n">
        <f aca="false">Q1669*H1669</f>
        <v>0.00204027</v>
      </c>
      <c r="S1669" s="172" t="n">
        <v>0</v>
      </c>
      <c r="T1669" s="173" t="n">
        <f aca="false">S1669*H1669</f>
        <v>0</v>
      </c>
      <c r="U1669" s="17"/>
      <c r="V1669" s="17"/>
      <c r="W1669" s="17"/>
      <c r="X1669" s="17"/>
      <c r="Y1669" s="17"/>
      <c r="Z1669" s="17"/>
      <c r="AA1669" s="17"/>
      <c r="AB1669" s="17"/>
      <c r="AC1669" s="17"/>
      <c r="AD1669" s="17"/>
      <c r="AE1669" s="17"/>
      <c r="AR1669" s="174" t="s">
        <v>321</v>
      </c>
      <c r="AT1669" s="174" t="s">
        <v>127</v>
      </c>
      <c r="AU1669" s="174" t="s">
        <v>82</v>
      </c>
      <c r="AY1669" s="3" t="s">
        <v>124</v>
      </c>
      <c r="BE1669" s="175" t="n">
        <f aca="false">IF(N1669="základní",J1669,0)</f>
        <v>0</v>
      </c>
      <c r="BF1669" s="175" t="n">
        <f aca="false">IF(N1669="snížená",J1669,0)</f>
        <v>0</v>
      </c>
      <c r="BG1669" s="175" t="n">
        <f aca="false">IF(N1669="zákl. přenesená",J1669,0)</f>
        <v>0</v>
      </c>
      <c r="BH1669" s="175" t="n">
        <f aca="false">IF(N1669="sníž. přenesená",J1669,0)</f>
        <v>0</v>
      </c>
      <c r="BI1669" s="175" t="n">
        <f aca="false">IF(N1669="nulová",J1669,0)</f>
        <v>0</v>
      </c>
      <c r="BJ1669" s="3" t="s">
        <v>80</v>
      </c>
      <c r="BK1669" s="175" t="n">
        <f aca="false">ROUND(I1669*H1669,2)</f>
        <v>0</v>
      </c>
      <c r="BL1669" s="3" t="s">
        <v>321</v>
      </c>
      <c r="BM1669" s="174" t="s">
        <v>2297</v>
      </c>
    </row>
    <row r="1670" s="176" customFormat="true" ht="12.8" hidden="false" customHeight="false" outlineLevel="0" collapsed="false">
      <c r="B1670" s="177"/>
      <c r="D1670" s="178" t="s">
        <v>133</v>
      </c>
      <c r="E1670" s="179"/>
      <c r="F1670" s="180" t="s">
        <v>2298</v>
      </c>
      <c r="H1670" s="179"/>
      <c r="L1670" s="177"/>
      <c r="M1670" s="181"/>
      <c r="N1670" s="182"/>
      <c r="O1670" s="182"/>
      <c r="P1670" s="182"/>
      <c r="Q1670" s="182"/>
      <c r="R1670" s="182"/>
      <c r="S1670" s="182"/>
      <c r="T1670" s="183"/>
      <c r="AT1670" s="179" t="s">
        <v>133</v>
      </c>
      <c r="AU1670" s="179" t="s">
        <v>82</v>
      </c>
      <c r="AV1670" s="176" t="s">
        <v>80</v>
      </c>
      <c r="AW1670" s="176" t="s">
        <v>29</v>
      </c>
      <c r="AX1670" s="176" t="s">
        <v>72</v>
      </c>
      <c r="AY1670" s="179" t="s">
        <v>124</v>
      </c>
    </row>
    <row r="1671" s="184" customFormat="true" ht="12.8" hidden="false" customHeight="false" outlineLevel="0" collapsed="false">
      <c r="B1671" s="185"/>
      <c r="D1671" s="178" t="s">
        <v>133</v>
      </c>
      <c r="E1671" s="186"/>
      <c r="F1671" s="187" t="s">
        <v>2299</v>
      </c>
      <c r="H1671" s="188" t="n">
        <v>27.857</v>
      </c>
      <c r="L1671" s="185"/>
      <c r="M1671" s="189"/>
      <c r="N1671" s="190"/>
      <c r="O1671" s="190"/>
      <c r="P1671" s="190"/>
      <c r="Q1671" s="190"/>
      <c r="R1671" s="190"/>
      <c r="S1671" s="190"/>
      <c r="T1671" s="191"/>
      <c r="AT1671" s="186" t="s">
        <v>133</v>
      </c>
      <c r="AU1671" s="186" t="s">
        <v>82</v>
      </c>
      <c r="AV1671" s="184" t="s">
        <v>82</v>
      </c>
      <c r="AW1671" s="184" t="s">
        <v>29</v>
      </c>
      <c r="AX1671" s="184" t="s">
        <v>72</v>
      </c>
      <c r="AY1671" s="186" t="s">
        <v>124</v>
      </c>
    </row>
    <row r="1672" s="176" customFormat="true" ht="12.8" hidden="false" customHeight="false" outlineLevel="0" collapsed="false">
      <c r="B1672" s="177"/>
      <c r="D1672" s="178" t="s">
        <v>133</v>
      </c>
      <c r="E1672" s="179"/>
      <c r="F1672" s="180" t="s">
        <v>868</v>
      </c>
      <c r="H1672" s="179"/>
      <c r="L1672" s="177"/>
      <c r="M1672" s="181"/>
      <c r="N1672" s="182"/>
      <c r="O1672" s="182"/>
      <c r="P1672" s="182"/>
      <c r="Q1672" s="182"/>
      <c r="R1672" s="182"/>
      <c r="S1672" s="182"/>
      <c r="T1672" s="183"/>
      <c r="AT1672" s="179" t="s">
        <v>133</v>
      </c>
      <c r="AU1672" s="179" t="s">
        <v>82</v>
      </c>
      <c r="AV1672" s="176" t="s">
        <v>80</v>
      </c>
      <c r="AW1672" s="176" t="s">
        <v>29</v>
      </c>
      <c r="AX1672" s="176" t="s">
        <v>72</v>
      </c>
      <c r="AY1672" s="179" t="s">
        <v>124</v>
      </c>
    </row>
    <row r="1673" s="184" customFormat="true" ht="12.8" hidden="false" customHeight="false" outlineLevel="0" collapsed="false">
      <c r="B1673" s="185"/>
      <c r="D1673" s="178" t="s">
        <v>133</v>
      </c>
      <c r="E1673" s="186"/>
      <c r="F1673" s="187" t="s">
        <v>2300</v>
      </c>
      <c r="H1673" s="188" t="n">
        <v>18.214</v>
      </c>
      <c r="L1673" s="185"/>
      <c r="M1673" s="189"/>
      <c r="N1673" s="190"/>
      <c r="O1673" s="190"/>
      <c r="P1673" s="190"/>
      <c r="Q1673" s="190"/>
      <c r="R1673" s="190"/>
      <c r="S1673" s="190"/>
      <c r="T1673" s="191"/>
      <c r="AT1673" s="186" t="s">
        <v>133</v>
      </c>
      <c r="AU1673" s="186" t="s">
        <v>82</v>
      </c>
      <c r="AV1673" s="184" t="s">
        <v>82</v>
      </c>
      <c r="AW1673" s="184" t="s">
        <v>29</v>
      </c>
      <c r="AX1673" s="184" t="s">
        <v>72</v>
      </c>
      <c r="AY1673" s="186" t="s">
        <v>124</v>
      </c>
    </row>
    <row r="1674" s="176" customFormat="true" ht="12.8" hidden="false" customHeight="false" outlineLevel="0" collapsed="false">
      <c r="B1674" s="177"/>
      <c r="D1674" s="178" t="s">
        <v>133</v>
      </c>
      <c r="E1674" s="179"/>
      <c r="F1674" s="180" t="s">
        <v>879</v>
      </c>
      <c r="H1674" s="179"/>
      <c r="L1674" s="177"/>
      <c r="M1674" s="181"/>
      <c r="N1674" s="182"/>
      <c r="O1674" s="182"/>
      <c r="P1674" s="182"/>
      <c r="Q1674" s="182"/>
      <c r="R1674" s="182"/>
      <c r="S1674" s="182"/>
      <c r="T1674" s="183"/>
      <c r="AT1674" s="179" t="s">
        <v>133</v>
      </c>
      <c r="AU1674" s="179" t="s">
        <v>82</v>
      </c>
      <c r="AV1674" s="176" t="s">
        <v>80</v>
      </c>
      <c r="AW1674" s="176" t="s">
        <v>29</v>
      </c>
      <c r="AX1674" s="176" t="s">
        <v>72</v>
      </c>
      <c r="AY1674" s="179" t="s">
        <v>124</v>
      </c>
    </row>
    <row r="1675" s="184" customFormat="true" ht="12.8" hidden="false" customHeight="false" outlineLevel="0" collapsed="false">
      <c r="B1675" s="185"/>
      <c r="D1675" s="178" t="s">
        <v>133</v>
      </c>
      <c r="E1675" s="186"/>
      <c r="F1675" s="187" t="s">
        <v>2301</v>
      </c>
      <c r="H1675" s="188" t="n">
        <v>29.744</v>
      </c>
      <c r="L1675" s="185"/>
      <c r="M1675" s="189"/>
      <c r="N1675" s="190"/>
      <c r="O1675" s="190"/>
      <c r="P1675" s="190"/>
      <c r="Q1675" s="190"/>
      <c r="R1675" s="190"/>
      <c r="S1675" s="190"/>
      <c r="T1675" s="191"/>
      <c r="AT1675" s="186" t="s">
        <v>133</v>
      </c>
      <c r="AU1675" s="186" t="s">
        <v>82</v>
      </c>
      <c r="AV1675" s="184" t="s">
        <v>82</v>
      </c>
      <c r="AW1675" s="184" t="s">
        <v>29</v>
      </c>
      <c r="AX1675" s="184" t="s">
        <v>72</v>
      </c>
      <c r="AY1675" s="186" t="s">
        <v>124</v>
      </c>
    </row>
    <row r="1676" s="176" customFormat="true" ht="12.8" hidden="false" customHeight="false" outlineLevel="0" collapsed="false">
      <c r="B1676" s="177"/>
      <c r="D1676" s="178" t="s">
        <v>133</v>
      </c>
      <c r="E1676" s="179"/>
      <c r="F1676" s="180" t="s">
        <v>888</v>
      </c>
      <c r="H1676" s="179"/>
      <c r="L1676" s="177"/>
      <c r="M1676" s="181"/>
      <c r="N1676" s="182"/>
      <c r="O1676" s="182"/>
      <c r="P1676" s="182"/>
      <c r="Q1676" s="182"/>
      <c r="R1676" s="182"/>
      <c r="S1676" s="182"/>
      <c r="T1676" s="183"/>
      <c r="AT1676" s="179" t="s">
        <v>133</v>
      </c>
      <c r="AU1676" s="179" t="s">
        <v>82</v>
      </c>
      <c r="AV1676" s="176" t="s">
        <v>80</v>
      </c>
      <c r="AW1676" s="176" t="s">
        <v>29</v>
      </c>
      <c r="AX1676" s="176" t="s">
        <v>72</v>
      </c>
      <c r="AY1676" s="179" t="s">
        <v>124</v>
      </c>
    </row>
    <row r="1677" s="184" customFormat="true" ht="12.8" hidden="false" customHeight="false" outlineLevel="0" collapsed="false">
      <c r="B1677" s="185"/>
      <c r="D1677" s="178" t="s">
        <v>133</v>
      </c>
      <c r="E1677" s="186"/>
      <c r="F1677" s="187" t="s">
        <v>2302</v>
      </c>
      <c r="H1677" s="188" t="n">
        <v>24.354</v>
      </c>
      <c r="L1677" s="185"/>
      <c r="M1677" s="189"/>
      <c r="N1677" s="190"/>
      <c r="O1677" s="190"/>
      <c r="P1677" s="190"/>
      <c r="Q1677" s="190"/>
      <c r="R1677" s="190"/>
      <c r="S1677" s="190"/>
      <c r="T1677" s="191"/>
      <c r="AT1677" s="186" t="s">
        <v>133</v>
      </c>
      <c r="AU1677" s="186" t="s">
        <v>82</v>
      </c>
      <c r="AV1677" s="184" t="s">
        <v>82</v>
      </c>
      <c r="AW1677" s="184" t="s">
        <v>29</v>
      </c>
      <c r="AX1677" s="184" t="s">
        <v>72</v>
      </c>
      <c r="AY1677" s="186" t="s">
        <v>124</v>
      </c>
    </row>
    <row r="1678" s="176" customFormat="true" ht="12.8" hidden="false" customHeight="false" outlineLevel="0" collapsed="false">
      <c r="B1678" s="177"/>
      <c r="D1678" s="178" t="s">
        <v>133</v>
      </c>
      <c r="E1678" s="179"/>
      <c r="F1678" s="180" t="s">
        <v>2303</v>
      </c>
      <c r="H1678" s="179"/>
      <c r="L1678" s="177"/>
      <c r="M1678" s="181"/>
      <c r="N1678" s="182"/>
      <c r="O1678" s="182"/>
      <c r="P1678" s="182"/>
      <c r="Q1678" s="182"/>
      <c r="R1678" s="182"/>
      <c r="S1678" s="182"/>
      <c r="T1678" s="183"/>
      <c r="AT1678" s="179" t="s">
        <v>133</v>
      </c>
      <c r="AU1678" s="179" t="s">
        <v>82</v>
      </c>
      <c r="AV1678" s="176" t="s">
        <v>80</v>
      </c>
      <c r="AW1678" s="176" t="s">
        <v>29</v>
      </c>
      <c r="AX1678" s="176" t="s">
        <v>72</v>
      </c>
      <c r="AY1678" s="179" t="s">
        <v>124</v>
      </c>
    </row>
    <row r="1679" s="184" customFormat="true" ht="12.8" hidden="false" customHeight="false" outlineLevel="0" collapsed="false">
      <c r="B1679" s="185"/>
      <c r="D1679" s="178" t="s">
        <v>133</v>
      </c>
      <c r="E1679" s="186"/>
      <c r="F1679" s="187" t="s">
        <v>2304</v>
      </c>
      <c r="H1679" s="188" t="n">
        <v>17.484</v>
      </c>
      <c r="L1679" s="185"/>
      <c r="M1679" s="189"/>
      <c r="N1679" s="190"/>
      <c r="O1679" s="190"/>
      <c r="P1679" s="190"/>
      <c r="Q1679" s="190"/>
      <c r="R1679" s="190"/>
      <c r="S1679" s="190"/>
      <c r="T1679" s="191"/>
      <c r="AT1679" s="186" t="s">
        <v>133</v>
      </c>
      <c r="AU1679" s="186" t="s">
        <v>82</v>
      </c>
      <c r="AV1679" s="184" t="s">
        <v>82</v>
      </c>
      <c r="AW1679" s="184" t="s">
        <v>29</v>
      </c>
      <c r="AX1679" s="184" t="s">
        <v>72</v>
      </c>
      <c r="AY1679" s="186" t="s">
        <v>124</v>
      </c>
    </row>
    <row r="1680" s="184" customFormat="true" ht="12.8" hidden="false" customHeight="false" outlineLevel="0" collapsed="false">
      <c r="B1680" s="185"/>
      <c r="D1680" s="178" t="s">
        <v>133</v>
      </c>
      <c r="E1680" s="186"/>
      <c r="F1680" s="187" t="s">
        <v>2305</v>
      </c>
      <c r="H1680" s="188" t="n">
        <v>21.696</v>
      </c>
      <c r="L1680" s="185"/>
      <c r="M1680" s="189"/>
      <c r="N1680" s="190"/>
      <c r="O1680" s="190"/>
      <c r="P1680" s="190"/>
      <c r="Q1680" s="190"/>
      <c r="R1680" s="190"/>
      <c r="S1680" s="190"/>
      <c r="T1680" s="191"/>
      <c r="AT1680" s="186" t="s">
        <v>133</v>
      </c>
      <c r="AU1680" s="186" t="s">
        <v>82</v>
      </c>
      <c r="AV1680" s="184" t="s">
        <v>82</v>
      </c>
      <c r="AW1680" s="184" t="s">
        <v>29</v>
      </c>
      <c r="AX1680" s="184" t="s">
        <v>72</v>
      </c>
      <c r="AY1680" s="186" t="s">
        <v>124</v>
      </c>
    </row>
    <row r="1681" s="184" customFormat="true" ht="12.8" hidden="false" customHeight="false" outlineLevel="0" collapsed="false">
      <c r="B1681" s="185"/>
      <c r="D1681" s="178" t="s">
        <v>133</v>
      </c>
      <c r="E1681" s="186"/>
      <c r="F1681" s="187" t="s">
        <v>2306</v>
      </c>
      <c r="H1681" s="188" t="n">
        <v>23.71</v>
      </c>
      <c r="L1681" s="185"/>
      <c r="M1681" s="189"/>
      <c r="N1681" s="190"/>
      <c r="O1681" s="190"/>
      <c r="P1681" s="190"/>
      <c r="Q1681" s="190"/>
      <c r="R1681" s="190"/>
      <c r="S1681" s="190"/>
      <c r="T1681" s="191"/>
      <c r="AT1681" s="186" t="s">
        <v>133</v>
      </c>
      <c r="AU1681" s="186" t="s">
        <v>82</v>
      </c>
      <c r="AV1681" s="184" t="s">
        <v>82</v>
      </c>
      <c r="AW1681" s="184" t="s">
        <v>29</v>
      </c>
      <c r="AX1681" s="184" t="s">
        <v>72</v>
      </c>
      <c r="AY1681" s="186" t="s">
        <v>124</v>
      </c>
    </row>
    <row r="1682" s="184" customFormat="true" ht="12.8" hidden="false" customHeight="false" outlineLevel="0" collapsed="false">
      <c r="B1682" s="185"/>
      <c r="D1682" s="178" t="s">
        <v>133</v>
      </c>
      <c r="E1682" s="186"/>
      <c r="F1682" s="187" t="s">
        <v>2307</v>
      </c>
      <c r="H1682" s="188" t="n">
        <v>16.504</v>
      </c>
      <c r="L1682" s="185"/>
      <c r="M1682" s="189"/>
      <c r="N1682" s="190"/>
      <c r="O1682" s="190"/>
      <c r="P1682" s="190"/>
      <c r="Q1682" s="190"/>
      <c r="R1682" s="190"/>
      <c r="S1682" s="190"/>
      <c r="T1682" s="191"/>
      <c r="AT1682" s="186" t="s">
        <v>133</v>
      </c>
      <c r="AU1682" s="186" t="s">
        <v>82</v>
      </c>
      <c r="AV1682" s="184" t="s">
        <v>82</v>
      </c>
      <c r="AW1682" s="184" t="s">
        <v>29</v>
      </c>
      <c r="AX1682" s="184" t="s">
        <v>72</v>
      </c>
      <c r="AY1682" s="186" t="s">
        <v>124</v>
      </c>
    </row>
    <row r="1683" s="184" customFormat="true" ht="12.8" hidden="false" customHeight="false" outlineLevel="0" collapsed="false">
      <c r="B1683" s="185"/>
      <c r="D1683" s="178" t="s">
        <v>133</v>
      </c>
      <c r="E1683" s="186"/>
      <c r="F1683" s="187" t="s">
        <v>2308</v>
      </c>
      <c r="H1683" s="188" t="n">
        <v>14.412</v>
      </c>
      <c r="L1683" s="185"/>
      <c r="M1683" s="189"/>
      <c r="N1683" s="190"/>
      <c r="O1683" s="190"/>
      <c r="P1683" s="190"/>
      <c r="Q1683" s="190"/>
      <c r="R1683" s="190"/>
      <c r="S1683" s="190"/>
      <c r="T1683" s="191"/>
      <c r="AT1683" s="186" t="s">
        <v>133</v>
      </c>
      <c r="AU1683" s="186" t="s">
        <v>82</v>
      </c>
      <c r="AV1683" s="184" t="s">
        <v>82</v>
      </c>
      <c r="AW1683" s="184" t="s">
        <v>29</v>
      </c>
      <c r="AX1683" s="184" t="s">
        <v>72</v>
      </c>
      <c r="AY1683" s="186" t="s">
        <v>124</v>
      </c>
    </row>
    <row r="1684" s="184" customFormat="true" ht="12.8" hidden="false" customHeight="false" outlineLevel="0" collapsed="false">
      <c r="B1684" s="185"/>
      <c r="D1684" s="178" t="s">
        <v>133</v>
      </c>
      <c r="E1684" s="186"/>
      <c r="F1684" s="187" t="s">
        <v>2309</v>
      </c>
      <c r="H1684" s="188" t="n">
        <v>10.052</v>
      </c>
      <c r="L1684" s="185"/>
      <c r="M1684" s="189"/>
      <c r="N1684" s="190"/>
      <c r="O1684" s="190"/>
      <c r="P1684" s="190"/>
      <c r="Q1684" s="190"/>
      <c r="R1684" s="190"/>
      <c r="S1684" s="190"/>
      <c r="T1684" s="191"/>
      <c r="AT1684" s="186" t="s">
        <v>133</v>
      </c>
      <c r="AU1684" s="186" t="s">
        <v>82</v>
      </c>
      <c r="AV1684" s="184" t="s">
        <v>82</v>
      </c>
      <c r="AW1684" s="184" t="s">
        <v>29</v>
      </c>
      <c r="AX1684" s="184" t="s">
        <v>72</v>
      </c>
      <c r="AY1684" s="186" t="s">
        <v>124</v>
      </c>
    </row>
    <row r="1685" s="197" customFormat="true" ht="12.8" hidden="false" customHeight="false" outlineLevel="0" collapsed="false">
      <c r="B1685" s="198"/>
      <c r="D1685" s="178" t="s">
        <v>133</v>
      </c>
      <c r="E1685" s="199"/>
      <c r="F1685" s="200" t="s">
        <v>234</v>
      </c>
      <c r="H1685" s="201" t="n">
        <v>204.027</v>
      </c>
      <c r="L1685" s="198"/>
      <c r="M1685" s="202"/>
      <c r="N1685" s="203"/>
      <c r="O1685" s="203"/>
      <c r="P1685" s="203"/>
      <c r="Q1685" s="203"/>
      <c r="R1685" s="203"/>
      <c r="S1685" s="203"/>
      <c r="T1685" s="204"/>
      <c r="AT1685" s="199" t="s">
        <v>133</v>
      </c>
      <c r="AU1685" s="199" t="s">
        <v>82</v>
      </c>
      <c r="AV1685" s="197" t="s">
        <v>131</v>
      </c>
      <c r="AW1685" s="197" t="s">
        <v>29</v>
      </c>
      <c r="AX1685" s="197" t="s">
        <v>80</v>
      </c>
      <c r="AY1685" s="199" t="s">
        <v>124</v>
      </c>
    </row>
    <row r="1686" s="22" customFormat="true" ht="16.5" hidden="false" customHeight="true" outlineLevel="0" collapsed="false">
      <c r="A1686" s="17"/>
      <c r="B1686" s="162"/>
      <c r="C1686" s="205" t="s">
        <v>2310</v>
      </c>
      <c r="D1686" s="205" t="s">
        <v>272</v>
      </c>
      <c r="E1686" s="206" t="s">
        <v>2311</v>
      </c>
      <c r="F1686" s="207" t="s">
        <v>2312</v>
      </c>
      <c r="G1686" s="208" t="s">
        <v>263</v>
      </c>
      <c r="H1686" s="209" t="n">
        <v>208.108</v>
      </c>
      <c r="I1686" s="210"/>
      <c r="J1686" s="210" t="n">
        <f aca="false">ROUND(I1686*H1686,2)</f>
        <v>0</v>
      </c>
      <c r="K1686" s="211"/>
      <c r="L1686" s="212"/>
      <c r="M1686" s="213"/>
      <c r="N1686" s="214" t="s">
        <v>37</v>
      </c>
      <c r="O1686" s="172" t="n">
        <v>0</v>
      </c>
      <c r="P1686" s="172" t="n">
        <f aca="false">O1686*H1686</f>
        <v>0</v>
      </c>
      <c r="Q1686" s="172" t="n">
        <v>0.00062</v>
      </c>
      <c r="R1686" s="172" t="n">
        <f aca="false">Q1686*H1686</f>
        <v>0.12902696</v>
      </c>
      <c r="S1686" s="172" t="n">
        <v>0</v>
      </c>
      <c r="T1686" s="173" t="n">
        <f aca="false">S1686*H1686</f>
        <v>0</v>
      </c>
      <c r="U1686" s="17"/>
      <c r="V1686" s="17"/>
      <c r="W1686" s="17"/>
      <c r="X1686" s="17"/>
      <c r="Y1686" s="17"/>
      <c r="Z1686" s="17"/>
      <c r="AA1686" s="17"/>
      <c r="AB1686" s="17"/>
      <c r="AC1686" s="17"/>
      <c r="AD1686" s="17"/>
      <c r="AE1686" s="17"/>
      <c r="AR1686" s="174" t="s">
        <v>471</v>
      </c>
      <c r="AT1686" s="174" t="s">
        <v>272</v>
      </c>
      <c r="AU1686" s="174" t="s">
        <v>82</v>
      </c>
      <c r="AY1686" s="3" t="s">
        <v>124</v>
      </c>
      <c r="BE1686" s="175" t="n">
        <f aca="false">IF(N1686="základní",J1686,0)</f>
        <v>0</v>
      </c>
      <c r="BF1686" s="175" t="n">
        <f aca="false">IF(N1686="snížená",J1686,0)</f>
        <v>0</v>
      </c>
      <c r="BG1686" s="175" t="n">
        <f aca="false">IF(N1686="zákl. přenesená",J1686,0)</f>
        <v>0</v>
      </c>
      <c r="BH1686" s="175" t="n">
        <f aca="false">IF(N1686="sníž. přenesená",J1686,0)</f>
        <v>0</v>
      </c>
      <c r="BI1686" s="175" t="n">
        <f aca="false">IF(N1686="nulová",J1686,0)</f>
        <v>0</v>
      </c>
      <c r="BJ1686" s="3" t="s">
        <v>80</v>
      </c>
      <c r="BK1686" s="175" t="n">
        <f aca="false">ROUND(I1686*H1686,2)</f>
        <v>0</v>
      </c>
      <c r="BL1686" s="3" t="s">
        <v>321</v>
      </c>
      <c r="BM1686" s="174" t="s">
        <v>2313</v>
      </c>
    </row>
    <row r="1687" s="184" customFormat="true" ht="12.8" hidden="false" customHeight="false" outlineLevel="0" collapsed="false">
      <c r="B1687" s="185"/>
      <c r="D1687" s="178" t="s">
        <v>133</v>
      </c>
      <c r="F1687" s="187" t="s">
        <v>2314</v>
      </c>
      <c r="H1687" s="188" t="n">
        <v>208.108</v>
      </c>
      <c r="L1687" s="185"/>
      <c r="M1687" s="189"/>
      <c r="N1687" s="190"/>
      <c r="O1687" s="190"/>
      <c r="P1687" s="190"/>
      <c r="Q1687" s="190"/>
      <c r="R1687" s="190"/>
      <c r="S1687" s="190"/>
      <c r="T1687" s="191"/>
      <c r="AT1687" s="186" t="s">
        <v>133</v>
      </c>
      <c r="AU1687" s="186" t="s">
        <v>82</v>
      </c>
      <c r="AV1687" s="184" t="s">
        <v>82</v>
      </c>
      <c r="AW1687" s="184" t="s">
        <v>2</v>
      </c>
      <c r="AX1687" s="184" t="s">
        <v>80</v>
      </c>
      <c r="AY1687" s="186" t="s">
        <v>124</v>
      </c>
    </row>
    <row r="1688" s="22" customFormat="true" ht="21.75" hidden="false" customHeight="true" outlineLevel="0" collapsed="false">
      <c r="A1688" s="17"/>
      <c r="B1688" s="162"/>
      <c r="C1688" s="163" t="s">
        <v>2315</v>
      </c>
      <c r="D1688" s="163" t="s">
        <v>127</v>
      </c>
      <c r="E1688" s="164" t="s">
        <v>2316</v>
      </c>
      <c r="F1688" s="165" t="s">
        <v>2317</v>
      </c>
      <c r="G1688" s="166" t="s">
        <v>1238</v>
      </c>
      <c r="H1688" s="167" t="n">
        <v>5665.599</v>
      </c>
      <c r="I1688" s="168"/>
      <c r="J1688" s="168" t="n">
        <f aca="false">ROUND(I1688*H1688,2)</f>
        <v>0</v>
      </c>
      <c r="K1688" s="169"/>
      <c r="L1688" s="18"/>
      <c r="M1688" s="170"/>
      <c r="N1688" s="171" t="s">
        <v>37</v>
      </c>
      <c r="O1688" s="172" t="n">
        <v>0</v>
      </c>
      <c r="P1688" s="172" t="n">
        <f aca="false">O1688*H1688</f>
        <v>0</v>
      </c>
      <c r="Q1688" s="172" t="n">
        <v>0</v>
      </c>
      <c r="R1688" s="172" t="n">
        <f aca="false">Q1688*H1688</f>
        <v>0</v>
      </c>
      <c r="S1688" s="172" t="n">
        <v>0</v>
      </c>
      <c r="T1688" s="173" t="n">
        <f aca="false">S1688*H1688</f>
        <v>0</v>
      </c>
      <c r="U1688" s="17"/>
      <c r="V1688" s="17"/>
      <c r="W1688" s="17"/>
      <c r="X1688" s="17"/>
      <c r="Y1688" s="17"/>
      <c r="Z1688" s="17"/>
      <c r="AA1688" s="17"/>
      <c r="AB1688" s="17"/>
      <c r="AC1688" s="17"/>
      <c r="AD1688" s="17"/>
      <c r="AE1688" s="17"/>
      <c r="AR1688" s="174" t="s">
        <v>321</v>
      </c>
      <c r="AT1688" s="174" t="s">
        <v>127</v>
      </c>
      <c r="AU1688" s="174" t="s">
        <v>82</v>
      </c>
      <c r="AY1688" s="3" t="s">
        <v>124</v>
      </c>
      <c r="BE1688" s="175" t="n">
        <f aca="false">IF(N1688="základní",J1688,0)</f>
        <v>0</v>
      </c>
      <c r="BF1688" s="175" t="n">
        <f aca="false">IF(N1688="snížená",J1688,0)</f>
        <v>0</v>
      </c>
      <c r="BG1688" s="175" t="n">
        <f aca="false">IF(N1688="zákl. přenesená",J1688,0)</f>
        <v>0</v>
      </c>
      <c r="BH1688" s="175" t="n">
        <f aca="false">IF(N1688="sníž. přenesená",J1688,0)</f>
        <v>0</v>
      </c>
      <c r="BI1688" s="175" t="n">
        <f aca="false">IF(N1688="nulová",J1688,0)</f>
        <v>0</v>
      </c>
      <c r="BJ1688" s="3" t="s">
        <v>80</v>
      </c>
      <c r="BK1688" s="175" t="n">
        <f aca="false">ROUND(I1688*H1688,2)</f>
        <v>0</v>
      </c>
      <c r="BL1688" s="3" t="s">
        <v>321</v>
      </c>
      <c r="BM1688" s="174" t="s">
        <v>2318</v>
      </c>
    </row>
    <row r="1689" s="149" customFormat="true" ht="22.8" hidden="false" customHeight="true" outlineLevel="0" collapsed="false">
      <c r="B1689" s="150"/>
      <c r="D1689" s="151" t="s">
        <v>71</v>
      </c>
      <c r="E1689" s="160" t="s">
        <v>2319</v>
      </c>
      <c r="F1689" s="160" t="s">
        <v>2320</v>
      </c>
      <c r="J1689" s="161" t="n">
        <f aca="false">BK1689</f>
        <v>0</v>
      </c>
      <c r="L1689" s="150"/>
      <c r="M1689" s="154"/>
      <c r="N1689" s="155"/>
      <c r="O1689" s="155"/>
      <c r="P1689" s="156" t="n">
        <f aca="false">SUM(P1690:P1717)</f>
        <v>24.040816</v>
      </c>
      <c r="Q1689" s="155"/>
      <c r="R1689" s="156" t="n">
        <f aca="false">SUM(R1690:R1717)</f>
        <v>0.06048656</v>
      </c>
      <c r="S1689" s="155"/>
      <c r="T1689" s="157" t="n">
        <f aca="false">SUM(T1690:T1717)</f>
        <v>0</v>
      </c>
      <c r="AR1689" s="151" t="s">
        <v>82</v>
      </c>
      <c r="AT1689" s="158" t="s">
        <v>71</v>
      </c>
      <c r="AU1689" s="158" t="s">
        <v>80</v>
      </c>
      <c r="AY1689" s="151" t="s">
        <v>124</v>
      </c>
      <c r="BK1689" s="159" t="n">
        <f aca="false">SUM(BK1690:BK1717)</f>
        <v>0</v>
      </c>
    </row>
    <row r="1690" s="22" customFormat="true" ht="21.75" hidden="false" customHeight="true" outlineLevel="0" collapsed="false">
      <c r="A1690" s="17"/>
      <c r="B1690" s="162"/>
      <c r="C1690" s="163" t="s">
        <v>2321</v>
      </c>
      <c r="D1690" s="163" t="s">
        <v>127</v>
      </c>
      <c r="E1690" s="164" t="s">
        <v>2322</v>
      </c>
      <c r="F1690" s="165" t="s">
        <v>2323</v>
      </c>
      <c r="G1690" s="166" t="s">
        <v>256</v>
      </c>
      <c r="H1690" s="167" t="n">
        <v>52.26</v>
      </c>
      <c r="I1690" s="168"/>
      <c r="J1690" s="168" t="n">
        <f aca="false">ROUND(I1690*H1690,2)</f>
        <v>0</v>
      </c>
      <c r="K1690" s="169"/>
      <c r="L1690" s="18"/>
      <c r="M1690" s="170"/>
      <c r="N1690" s="171" t="s">
        <v>37</v>
      </c>
      <c r="O1690" s="172" t="n">
        <v>0.113</v>
      </c>
      <c r="P1690" s="172" t="n">
        <f aca="false">O1690*H1690</f>
        <v>5.90538</v>
      </c>
      <c r="Q1690" s="172" t="n">
        <v>0.0003</v>
      </c>
      <c r="R1690" s="172" t="n">
        <f aca="false">Q1690*H1690</f>
        <v>0.015678</v>
      </c>
      <c r="S1690" s="172" t="n">
        <v>0</v>
      </c>
      <c r="T1690" s="173" t="n">
        <f aca="false">S1690*H1690</f>
        <v>0</v>
      </c>
      <c r="U1690" s="17"/>
      <c r="V1690" s="17"/>
      <c r="W1690" s="17"/>
      <c r="X1690" s="17"/>
      <c r="Y1690" s="17"/>
      <c r="Z1690" s="17"/>
      <c r="AA1690" s="17"/>
      <c r="AB1690" s="17"/>
      <c r="AC1690" s="17"/>
      <c r="AD1690" s="17"/>
      <c r="AE1690" s="17"/>
      <c r="AR1690" s="174" t="s">
        <v>321</v>
      </c>
      <c r="AT1690" s="174" t="s">
        <v>127</v>
      </c>
      <c r="AU1690" s="174" t="s">
        <v>82</v>
      </c>
      <c r="AY1690" s="3" t="s">
        <v>124</v>
      </c>
      <c r="BE1690" s="175" t="n">
        <f aca="false">IF(N1690="základní",J1690,0)</f>
        <v>0</v>
      </c>
      <c r="BF1690" s="175" t="n">
        <f aca="false">IF(N1690="snížená",J1690,0)</f>
        <v>0</v>
      </c>
      <c r="BG1690" s="175" t="n">
        <f aca="false">IF(N1690="zákl. přenesená",J1690,0)</f>
        <v>0</v>
      </c>
      <c r="BH1690" s="175" t="n">
        <f aca="false">IF(N1690="sníž. přenesená",J1690,0)</f>
        <v>0</v>
      </c>
      <c r="BI1690" s="175" t="n">
        <f aca="false">IF(N1690="nulová",J1690,0)</f>
        <v>0</v>
      </c>
      <c r="BJ1690" s="3" t="s">
        <v>80</v>
      </c>
      <c r="BK1690" s="175" t="n">
        <f aca="false">ROUND(I1690*H1690,2)</f>
        <v>0</v>
      </c>
      <c r="BL1690" s="3" t="s">
        <v>321</v>
      </c>
      <c r="BM1690" s="174" t="s">
        <v>2324</v>
      </c>
    </row>
    <row r="1691" s="184" customFormat="true" ht="12.8" hidden="false" customHeight="false" outlineLevel="0" collapsed="false">
      <c r="B1691" s="185"/>
      <c r="D1691" s="178" t="s">
        <v>133</v>
      </c>
      <c r="E1691" s="186"/>
      <c r="F1691" s="187" t="s">
        <v>165</v>
      </c>
      <c r="H1691" s="188" t="n">
        <v>46.31</v>
      </c>
      <c r="L1691" s="185"/>
      <c r="M1691" s="189"/>
      <c r="N1691" s="190"/>
      <c r="O1691" s="190"/>
      <c r="P1691" s="190"/>
      <c r="Q1691" s="190"/>
      <c r="R1691" s="190"/>
      <c r="S1691" s="190"/>
      <c r="T1691" s="191"/>
      <c r="AT1691" s="186" t="s">
        <v>133</v>
      </c>
      <c r="AU1691" s="186" t="s">
        <v>82</v>
      </c>
      <c r="AV1691" s="184" t="s">
        <v>82</v>
      </c>
      <c r="AW1691" s="184" t="s">
        <v>29</v>
      </c>
      <c r="AX1691" s="184" t="s">
        <v>72</v>
      </c>
      <c r="AY1691" s="186" t="s">
        <v>124</v>
      </c>
    </row>
    <row r="1692" s="184" customFormat="true" ht="12.8" hidden="false" customHeight="false" outlineLevel="0" collapsed="false">
      <c r="B1692" s="185"/>
      <c r="D1692" s="178" t="s">
        <v>133</v>
      </c>
      <c r="E1692" s="186"/>
      <c r="F1692" s="187" t="s">
        <v>169</v>
      </c>
      <c r="H1692" s="188" t="n">
        <v>2.75</v>
      </c>
      <c r="L1692" s="185"/>
      <c r="M1692" s="189"/>
      <c r="N1692" s="190"/>
      <c r="O1692" s="190"/>
      <c r="P1692" s="190"/>
      <c r="Q1692" s="190"/>
      <c r="R1692" s="190"/>
      <c r="S1692" s="190"/>
      <c r="T1692" s="191"/>
      <c r="AT1692" s="186" t="s">
        <v>133</v>
      </c>
      <c r="AU1692" s="186" t="s">
        <v>82</v>
      </c>
      <c r="AV1692" s="184" t="s">
        <v>82</v>
      </c>
      <c r="AW1692" s="184" t="s">
        <v>29</v>
      </c>
      <c r="AX1692" s="184" t="s">
        <v>72</v>
      </c>
      <c r="AY1692" s="186" t="s">
        <v>124</v>
      </c>
    </row>
    <row r="1693" s="184" customFormat="true" ht="12.8" hidden="false" customHeight="false" outlineLevel="0" collapsed="false">
      <c r="B1693" s="185"/>
      <c r="D1693" s="178" t="s">
        <v>133</v>
      </c>
      <c r="E1693" s="186"/>
      <c r="F1693" s="187" t="s">
        <v>171</v>
      </c>
      <c r="H1693" s="188" t="n">
        <v>3.2</v>
      </c>
      <c r="L1693" s="185"/>
      <c r="M1693" s="189"/>
      <c r="N1693" s="190"/>
      <c r="O1693" s="190"/>
      <c r="P1693" s="190"/>
      <c r="Q1693" s="190"/>
      <c r="R1693" s="190"/>
      <c r="S1693" s="190"/>
      <c r="T1693" s="191"/>
      <c r="AT1693" s="186" t="s">
        <v>133</v>
      </c>
      <c r="AU1693" s="186" t="s">
        <v>82</v>
      </c>
      <c r="AV1693" s="184" t="s">
        <v>82</v>
      </c>
      <c r="AW1693" s="184" t="s">
        <v>29</v>
      </c>
      <c r="AX1693" s="184" t="s">
        <v>72</v>
      </c>
      <c r="AY1693" s="186" t="s">
        <v>124</v>
      </c>
    </row>
    <row r="1694" s="197" customFormat="true" ht="12.8" hidden="false" customHeight="false" outlineLevel="0" collapsed="false">
      <c r="B1694" s="198"/>
      <c r="D1694" s="178" t="s">
        <v>133</v>
      </c>
      <c r="E1694" s="199"/>
      <c r="F1694" s="200" t="s">
        <v>234</v>
      </c>
      <c r="H1694" s="201" t="n">
        <v>52.26</v>
      </c>
      <c r="L1694" s="198"/>
      <c r="M1694" s="202"/>
      <c r="N1694" s="203"/>
      <c r="O1694" s="203"/>
      <c r="P1694" s="203"/>
      <c r="Q1694" s="203"/>
      <c r="R1694" s="203"/>
      <c r="S1694" s="203"/>
      <c r="T1694" s="204"/>
      <c r="AT1694" s="199" t="s">
        <v>133</v>
      </c>
      <c r="AU1694" s="199" t="s">
        <v>82</v>
      </c>
      <c r="AV1694" s="197" t="s">
        <v>131</v>
      </c>
      <c r="AW1694" s="197" t="s">
        <v>29</v>
      </c>
      <c r="AX1694" s="197" t="s">
        <v>80</v>
      </c>
      <c r="AY1694" s="199" t="s">
        <v>124</v>
      </c>
    </row>
    <row r="1695" s="22" customFormat="true" ht="21.75" hidden="false" customHeight="true" outlineLevel="0" collapsed="false">
      <c r="A1695" s="17"/>
      <c r="B1695" s="162"/>
      <c r="C1695" s="163" t="s">
        <v>2325</v>
      </c>
      <c r="D1695" s="163" t="s">
        <v>127</v>
      </c>
      <c r="E1695" s="164" t="s">
        <v>2326</v>
      </c>
      <c r="F1695" s="165" t="s">
        <v>2327</v>
      </c>
      <c r="G1695" s="166" t="s">
        <v>256</v>
      </c>
      <c r="H1695" s="167" t="n">
        <v>3.85</v>
      </c>
      <c r="I1695" s="168"/>
      <c r="J1695" s="168" t="n">
        <f aca="false">ROUND(I1695*H1695,2)</f>
        <v>0</v>
      </c>
      <c r="K1695" s="169"/>
      <c r="L1695" s="18"/>
      <c r="M1695" s="170"/>
      <c r="N1695" s="171" t="s">
        <v>37</v>
      </c>
      <c r="O1695" s="172" t="n">
        <v>0.113</v>
      </c>
      <c r="P1695" s="172" t="n">
        <f aca="false">O1695*H1695</f>
        <v>0.43505</v>
      </c>
      <c r="Q1695" s="172" t="n">
        <v>0.0003</v>
      </c>
      <c r="R1695" s="172" t="n">
        <f aca="false">Q1695*H1695</f>
        <v>0.001155</v>
      </c>
      <c r="S1695" s="172" t="n">
        <v>0</v>
      </c>
      <c r="T1695" s="173" t="n">
        <f aca="false">S1695*H1695</f>
        <v>0</v>
      </c>
      <c r="U1695" s="17"/>
      <c r="V1695" s="17"/>
      <c r="W1695" s="17"/>
      <c r="X1695" s="17"/>
      <c r="Y1695" s="17"/>
      <c r="Z1695" s="17"/>
      <c r="AA1695" s="17"/>
      <c r="AB1695" s="17"/>
      <c r="AC1695" s="17"/>
      <c r="AD1695" s="17"/>
      <c r="AE1695" s="17"/>
      <c r="AR1695" s="174" t="s">
        <v>321</v>
      </c>
      <c r="AT1695" s="174" t="s">
        <v>127</v>
      </c>
      <c r="AU1695" s="174" t="s">
        <v>82</v>
      </c>
      <c r="AY1695" s="3" t="s">
        <v>124</v>
      </c>
      <c r="BE1695" s="175" t="n">
        <f aca="false">IF(N1695="základní",J1695,0)</f>
        <v>0</v>
      </c>
      <c r="BF1695" s="175" t="n">
        <f aca="false">IF(N1695="snížená",J1695,0)</f>
        <v>0</v>
      </c>
      <c r="BG1695" s="175" t="n">
        <f aca="false">IF(N1695="zákl. přenesená",J1695,0)</f>
        <v>0</v>
      </c>
      <c r="BH1695" s="175" t="n">
        <f aca="false">IF(N1695="sníž. přenesená",J1695,0)</f>
        <v>0</v>
      </c>
      <c r="BI1695" s="175" t="n">
        <f aca="false">IF(N1695="nulová",J1695,0)</f>
        <v>0</v>
      </c>
      <c r="BJ1695" s="3" t="s">
        <v>80</v>
      </c>
      <c r="BK1695" s="175" t="n">
        <f aca="false">ROUND(I1695*H1695,2)</f>
        <v>0</v>
      </c>
      <c r="BL1695" s="3" t="s">
        <v>321</v>
      </c>
      <c r="BM1695" s="174" t="s">
        <v>2328</v>
      </c>
    </row>
    <row r="1696" s="184" customFormat="true" ht="12.8" hidden="false" customHeight="false" outlineLevel="0" collapsed="false">
      <c r="B1696" s="185"/>
      <c r="D1696" s="178" t="s">
        <v>133</v>
      </c>
      <c r="E1696" s="186"/>
      <c r="F1696" s="187" t="s">
        <v>167</v>
      </c>
      <c r="H1696" s="188" t="n">
        <v>3.85</v>
      </c>
      <c r="L1696" s="185"/>
      <c r="M1696" s="189"/>
      <c r="N1696" s="190"/>
      <c r="O1696" s="190"/>
      <c r="P1696" s="190"/>
      <c r="Q1696" s="190"/>
      <c r="R1696" s="190"/>
      <c r="S1696" s="190"/>
      <c r="T1696" s="191"/>
      <c r="AT1696" s="186" t="s">
        <v>133</v>
      </c>
      <c r="AU1696" s="186" t="s">
        <v>82</v>
      </c>
      <c r="AV1696" s="184" t="s">
        <v>82</v>
      </c>
      <c r="AW1696" s="184" t="s">
        <v>29</v>
      </c>
      <c r="AX1696" s="184" t="s">
        <v>80</v>
      </c>
      <c r="AY1696" s="186" t="s">
        <v>124</v>
      </c>
    </row>
    <row r="1697" s="22" customFormat="true" ht="21.75" hidden="false" customHeight="true" outlineLevel="0" collapsed="false">
      <c r="A1697" s="17"/>
      <c r="B1697" s="162"/>
      <c r="C1697" s="163" t="s">
        <v>2329</v>
      </c>
      <c r="D1697" s="163" t="s">
        <v>127</v>
      </c>
      <c r="E1697" s="164" t="s">
        <v>2330</v>
      </c>
      <c r="F1697" s="165" t="s">
        <v>2331</v>
      </c>
      <c r="G1697" s="166" t="s">
        <v>256</v>
      </c>
      <c r="H1697" s="167" t="n">
        <v>27.61</v>
      </c>
      <c r="I1697" s="168"/>
      <c r="J1697" s="168" t="n">
        <f aca="false">ROUND(I1697*H1697,2)</f>
        <v>0</v>
      </c>
      <c r="K1697" s="169"/>
      <c r="L1697" s="18"/>
      <c r="M1697" s="170"/>
      <c r="N1697" s="171" t="s">
        <v>37</v>
      </c>
      <c r="O1697" s="172" t="n">
        <v>0.113</v>
      </c>
      <c r="P1697" s="172" t="n">
        <f aca="false">O1697*H1697</f>
        <v>3.11993</v>
      </c>
      <c r="Q1697" s="172" t="n">
        <v>0.0003</v>
      </c>
      <c r="R1697" s="172" t="n">
        <f aca="false">Q1697*H1697</f>
        <v>0.008283</v>
      </c>
      <c r="S1697" s="172" t="n">
        <v>0</v>
      </c>
      <c r="T1697" s="173" t="n">
        <f aca="false">S1697*H1697</f>
        <v>0</v>
      </c>
      <c r="U1697" s="17"/>
      <c r="V1697" s="17"/>
      <c r="W1697" s="17"/>
      <c r="X1697" s="17"/>
      <c r="Y1697" s="17"/>
      <c r="Z1697" s="17"/>
      <c r="AA1697" s="17"/>
      <c r="AB1697" s="17"/>
      <c r="AC1697" s="17"/>
      <c r="AD1697" s="17"/>
      <c r="AE1697" s="17"/>
      <c r="AR1697" s="174" t="s">
        <v>321</v>
      </c>
      <c r="AT1697" s="174" t="s">
        <v>127</v>
      </c>
      <c r="AU1697" s="174" t="s">
        <v>82</v>
      </c>
      <c r="AY1697" s="3" t="s">
        <v>124</v>
      </c>
      <c r="BE1697" s="175" t="n">
        <f aca="false">IF(N1697="základní",J1697,0)</f>
        <v>0</v>
      </c>
      <c r="BF1697" s="175" t="n">
        <f aca="false">IF(N1697="snížená",J1697,0)</f>
        <v>0</v>
      </c>
      <c r="BG1697" s="175" t="n">
        <f aca="false">IF(N1697="zákl. přenesená",J1697,0)</f>
        <v>0</v>
      </c>
      <c r="BH1697" s="175" t="n">
        <f aca="false">IF(N1697="sníž. přenesená",J1697,0)</f>
        <v>0</v>
      </c>
      <c r="BI1697" s="175" t="n">
        <f aca="false">IF(N1697="nulová",J1697,0)</f>
        <v>0</v>
      </c>
      <c r="BJ1697" s="3" t="s">
        <v>80</v>
      </c>
      <c r="BK1697" s="175" t="n">
        <f aca="false">ROUND(I1697*H1697,2)</f>
        <v>0</v>
      </c>
      <c r="BL1697" s="3" t="s">
        <v>321</v>
      </c>
      <c r="BM1697" s="174" t="s">
        <v>2332</v>
      </c>
    </row>
    <row r="1698" s="184" customFormat="true" ht="12.8" hidden="false" customHeight="false" outlineLevel="0" collapsed="false">
      <c r="B1698" s="185"/>
      <c r="D1698" s="178" t="s">
        <v>133</v>
      </c>
      <c r="E1698" s="186"/>
      <c r="F1698" s="187" t="s">
        <v>185</v>
      </c>
      <c r="H1698" s="188" t="n">
        <v>27.61</v>
      </c>
      <c r="L1698" s="185"/>
      <c r="M1698" s="189"/>
      <c r="N1698" s="190"/>
      <c r="O1698" s="190"/>
      <c r="P1698" s="190"/>
      <c r="Q1698" s="190"/>
      <c r="R1698" s="190"/>
      <c r="S1698" s="190"/>
      <c r="T1698" s="191"/>
      <c r="AT1698" s="186" t="s">
        <v>133</v>
      </c>
      <c r="AU1698" s="186" t="s">
        <v>82</v>
      </c>
      <c r="AV1698" s="184" t="s">
        <v>82</v>
      </c>
      <c r="AW1698" s="184" t="s">
        <v>29</v>
      </c>
      <c r="AX1698" s="184" t="s">
        <v>80</v>
      </c>
      <c r="AY1698" s="186" t="s">
        <v>124</v>
      </c>
    </row>
    <row r="1699" s="22" customFormat="true" ht="21.75" hidden="false" customHeight="true" outlineLevel="0" collapsed="false">
      <c r="A1699" s="17"/>
      <c r="B1699" s="162"/>
      <c r="C1699" s="163" t="s">
        <v>2333</v>
      </c>
      <c r="D1699" s="163" t="s">
        <v>127</v>
      </c>
      <c r="E1699" s="164" t="s">
        <v>2334</v>
      </c>
      <c r="F1699" s="165" t="s">
        <v>2335</v>
      </c>
      <c r="G1699" s="166" t="s">
        <v>256</v>
      </c>
      <c r="H1699" s="167" t="n">
        <v>9.148</v>
      </c>
      <c r="I1699" s="168"/>
      <c r="J1699" s="168" t="n">
        <f aca="false">ROUND(I1699*H1699,2)</f>
        <v>0</v>
      </c>
      <c r="K1699" s="169"/>
      <c r="L1699" s="18"/>
      <c r="M1699" s="170"/>
      <c r="N1699" s="171" t="s">
        <v>37</v>
      </c>
      <c r="O1699" s="172" t="n">
        <v>0.258</v>
      </c>
      <c r="P1699" s="172" t="n">
        <f aca="false">O1699*H1699</f>
        <v>2.360184</v>
      </c>
      <c r="Q1699" s="172" t="n">
        <v>0.00032</v>
      </c>
      <c r="R1699" s="172" t="n">
        <f aca="false">Q1699*H1699</f>
        <v>0.00292736</v>
      </c>
      <c r="S1699" s="172" t="n">
        <v>0</v>
      </c>
      <c r="T1699" s="173" t="n">
        <f aca="false">S1699*H1699</f>
        <v>0</v>
      </c>
      <c r="U1699" s="17"/>
      <c r="V1699" s="17"/>
      <c r="W1699" s="17"/>
      <c r="X1699" s="17"/>
      <c r="Y1699" s="17"/>
      <c r="Z1699" s="17"/>
      <c r="AA1699" s="17"/>
      <c r="AB1699" s="17"/>
      <c r="AC1699" s="17"/>
      <c r="AD1699" s="17"/>
      <c r="AE1699" s="17"/>
      <c r="AR1699" s="174" t="s">
        <v>321</v>
      </c>
      <c r="AT1699" s="174" t="s">
        <v>127</v>
      </c>
      <c r="AU1699" s="174" t="s">
        <v>82</v>
      </c>
      <c r="AY1699" s="3" t="s">
        <v>124</v>
      </c>
      <c r="BE1699" s="175" t="n">
        <f aca="false">IF(N1699="základní",J1699,0)</f>
        <v>0</v>
      </c>
      <c r="BF1699" s="175" t="n">
        <f aca="false">IF(N1699="snížená",J1699,0)</f>
        <v>0</v>
      </c>
      <c r="BG1699" s="175" t="n">
        <f aca="false">IF(N1699="zákl. přenesená",J1699,0)</f>
        <v>0</v>
      </c>
      <c r="BH1699" s="175" t="n">
        <f aca="false">IF(N1699="sníž. přenesená",J1699,0)</f>
        <v>0</v>
      </c>
      <c r="BI1699" s="175" t="n">
        <f aca="false">IF(N1699="nulová",J1699,0)</f>
        <v>0</v>
      </c>
      <c r="BJ1699" s="3" t="s">
        <v>80</v>
      </c>
      <c r="BK1699" s="175" t="n">
        <f aca="false">ROUND(I1699*H1699,2)</f>
        <v>0</v>
      </c>
      <c r="BL1699" s="3" t="s">
        <v>321</v>
      </c>
      <c r="BM1699" s="174" t="s">
        <v>2336</v>
      </c>
    </row>
    <row r="1700" s="176" customFormat="true" ht="12.8" hidden="false" customHeight="false" outlineLevel="0" collapsed="false">
      <c r="B1700" s="177"/>
      <c r="D1700" s="178" t="s">
        <v>133</v>
      </c>
      <c r="E1700" s="179"/>
      <c r="F1700" s="180" t="s">
        <v>2337</v>
      </c>
      <c r="H1700" s="179"/>
      <c r="L1700" s="177"/>
      <c r="M1700" s="181"/>
      <c r="N1700" s="182"/>
      <c r="O1700" s="182"/>
      <c r="P1700" s="182"/>
      <c r="Q1700" s="182"/>
      <c r="R1700" s="182"/>
      <c r="S1700" s="182"/>
      <c r="T1700" s="183"/>
      <c r="AT1700" s="179" t="s">
        <v>133</v>
      </c>
      <c r="AU1700" s="179" t="s">
        <v>82</v>
      </c>
      <c r="AV1700" s="176" t="s">
        <v>80</v>
      </c>
      <c r="AW1700" s="176" t="s">
        <v>29</v>
      </c>
      <c r="AX1700" s="176" t="s">
        <v>72</v>
      </c>
      <c r="AY1700" s="179" t="s">
        <v>124</v>
      </c>
    </row>
    <row r="1701" s="184" customFormat="true" ht="12.8" hidden="false" customHeight="false" outlineLevel="0" collapsed="false">
      <c r="B1701" s="185"/>
      <c r="D1701" s="178" t="s">
        <v>133</v>
      </c>
      <c r="E1701" s="186"/>
      <c r="F1701" s="187" t="s">
        <v>2338</v>
      </c>
      <c r="H1701" s="188" t="n">
        <v>5.188</v>
      </c>
      <c r="L1701" s="185"/>
      <c r="M1701" s="189"/>
      <c r="N1701" s="190"/>
      <c r="O1701" s="190"/>
      <c r="P1701" s="190"/>
      <c r="Q1701" s="190"/>
      <c r="R1701" s="190"/>
      <c r="S1701" s="190"/>
      <c r="T1701" s="191"/>
      <c r="AT1701" s="186" t="s">
        <v>133</v>
      </c>
      <c r="AU1701" s="186" t="s">
        <v>82</v>
      </c>
      <c r="AV1701" s="184" t="s">
        <v>82</v>
      </c>
      <c r="AW1701" s="184" t="s">
        <v>29</v>
      </c>
      <c r="AX1701" s="184" t="s">
        <v>72</v>
      </c>
      <c r="AY1701" s="186" t="s">
        <v>124</v>
      </c>
    </row>
    <row r="1702" s="176" customFormat="true" ht="12.8" hidden="false" customHeight="false" outlineLevel="0" collapsed="false">
      <c r="B1702" s="177"/>
      <c r="D1702" s="178" t="s">
        <v>133</v>
      </c>
      <c r="E1702" s="179"/>
      <c r="F1702" s="180" t="s">
        <v>2339</v>
      </c>
      <c r="H1702" s="179"/>
      <c r="L1702" s="177"/>
      <c r="M1702" s="181"/>
      <c r="N1702" s="182"/>
      <c r="O1702" s="182"/>
      <c r="P1702" s="182"/>
      <c r="Q1702" s="182"/>
      <c r="R1702" s="182"/>
      <c r="S1702" s="182"/>
      <c r="T1702" s="183"/>
      <c r="AT1702" s="179" t="s">
        <v>133</v>
      </c>
      <c r="AU1702" s="179" t="s">
        <v>82</v>
      </c>
      <c r="AV1702" s="176" t="s">
        <v>80</v>
      </c>
      <c r="AW1702" s="176" t="s">
        <v>29</v>
      </c>
      <c r="AX1702" s="176" t="s">
        <v>72</v>
      </c>
      <c r="AY1702" s="179" t="s">
        <v>124</v>
      </c>
    </row>
    <row r="1703" s="184" customFormat="true" ht="12.8" hidden="false" customHeight="false" outlineLevel="0" collapsed="false">
      <c r="B1703" s="185"/>
      <c r="D1703" s="178" t="s">
        <v>133</v>
      </c>
      <c r="E1703" s="186"/>
      <c r="F1703" s="187" t="s">
        <v>2340</v>
      </c>
      <c r="H1703" s="188" t="n">
        <v>3.96</v>
      </c>
      <c r="L1703" s="185"/>
      <c r="M1703" s="189"/>
      <c r="N1703" s="190"/>
      <c r="O1703" s="190"/>
      <c r="P1703" s="190"/>
      <c r="Q1703" s="190"/>
      <c r="R1703" s="190"/>
      <c r="S1703" s="190"/>
      <c r="T1703" s="191"/>
      <c r="AT1703" s="186" t="s">
        <v>133</v>
      </c>
      <c r="AU1703" s="186" t="s">
        <v>82</v>
      </c>
      <c r="AV1703" s="184" t="s">
        <v>82</v>
      </c>
      <c r="AW1703" s="184" t="s">
        <v>29</v>
      </c>
      <c r="AX1703" s="184" t="s">
        <v>72</v>
      </c>
      <c r="AY1703" s="186" t="s">
        <v>124</v>
      </c>
    </row>
    <row r="1704" s="197" customFormat="true" ht="12.8" hidden="false" customHeight="false" outlineLevel="0" collapsed="false">
      <c r="B1704" s="198"/>
      <c r="D1704" s="178" t="s">
        <v>133</v>
      </c>
      <c r="E1704" s="199"/>
      <c r="F1704" s="200" t="s">
        <v>234</v>
      </c>
      <c r="H1704" s="201" t="n">
        <v>9.148</v>
      </c>
      <c r="L1704" s="198"/>
      <c r="M1704" s="202"/>
      <c r="N1704" s="203"/>
      <c r="O1704" s="203"/>
      <c r="P1704" s="203"/>
      <c r="Q1704" s="203"/>
      <c r="R1704" s="203"/>
      <c r="S1704" s="203"/>
      <c r="T1704" s="204"/>
      <c r="AT1704" s="199" t="s">
        <v>133</v>
      </c>
      <c r="AU1704" s="199" t="s">
        <v>82</v>
      </c>
      <c r="AV1704" s="197" t="s">
        <v>131</v>
      </c>
      <c r="AW1704" s="197" t="s">
        <v>29</v>
      </c>
      <c r="AX1704" s="197" t="s">
        <v>80</v>
      </c>
      <c r="AY1704" s="199" t="s">
        <v>124</v>
      </c>
    </row>
    <row r="1705" s="22" customFormat="true" ht="16.5" hidden="false" customHeight="true" outlineLevel="0" collapsed="false">
      <c r="A1705" s="17"/>
      <c r="B1705" s="162"/>
      <c r="C1705" s="163" t="s">
        <v>2341</v>
      </c>
      <c r="D1705" s="163" t="s">
        <v>127</v>
      </c>
      <c r="E1705" s="164" t="s">
        <v>2342</v>
      </c>
      <c r="F1705" s="165" t="s">
        <v>2343</v>
      </c>
      <c r="G1705" s="166" t="s">
        <v>263</v>
      </c>
      <c r="H1705" s="167" t="n">
        <v>108.144</v>
      </c>
      <c r="I1705" s="168"/>
      <c r="J1705" s="168" t="n">
        <f aca="false">ROUND(I1705*H1705,2)</f>
        <v>0</v>
      </c>
      <c r="K1705" s="169"/>
      <c r="L1705" s="18"/>
      <c r="M1705" s="170"/>
      <c r="N1705" s="171" t="s">
        <v>37</v>
      </c>
      <c r="O1705" s="172" t="n">
        <v>0.113</v>
      </c>
      <c r="P1705" s="172" t="n">
        <f aca="false">O1705*H1705</f>
        <v>12.220272</v>
      </c>
      <c r="Q1705" s="172" t="n">
        <v>0.0003</v>
      </c>
      <c r="R1705" s="172" t="n">
        <f aca="false">Q1705*H1705</f>
        <v>0.0324432</v>
      </c>
      <c r="S1705" s="172" t="n">
        <v>0</v>
      </c>
      <c r="T1705" s="173" t="n">
        <f aca="false">S1705*H1705</f>
        <v>0</v>
      </c>
      <c r="U1705" s="17"/>
      <c r="V1705" s="17"/>
      <c r="W1705" s="17"/>
      <c r="X1705" s="17"/>
      <c r="Y1705" s="17"/>
      <c r="Z1705" s="17"/>
      <c r="AA1705" s="17"/>
      <c r="AB1705" s="17"/>
      <c r="AC1705" s="17"/>
      <c r="AD1705" s="17"/>
      <c r="AE1705" s="17"/>
      <c r="AR1705" s="174" t="s">
        <v>321</v>
      </c>
      <c r="AT1705" s="174" t="s">
        <v>127</v>
      </c>
      <c r="AU1705" s="174" t="s">
        <v>82</v>
      </c>
      <c r="AY1705" s="3" t="s">
        <v>124</v>
      </c>
      <c r="BE1705" s="175" t="n">
        <f aca="false">IF(N1705="základní",J1705,0)</f>
        <v>0</v>
      </c>
      <c r="BF1705" s="175" t="n">
        <f aca="false">IF(N1705="snížená",J1705,0)</f>
        <v>0</v>
      </c>
      <c r="BG1705" s="175" t="n">
        <f aca="false">IF(N1705="zákl. přenesená",J1705,0)</f>
        <v>0</v>
      </c>
      <c r="BH1705" s="175" t="n">
        <f aca="false">IF(N1705="sníž. přenesená",J1705,0)</f>
        <v>0</v>
      </c>
      <c r="BI1705" s="175" t="n">
        <f aca="false">IF(N1705="nulová",J1705,0)</f>
        <v>0</v>
      </c>
      <c r="BJ1705" s="3" t="s">
        <v>80</v>
      </c>
      <c r="BK1705" s="175" t="n">
        <f aca="false">ROUND(I1705*H1705,2)</f>
        <v>0</v>
      </c>
      <c r="BL1705" s="3" t="s">
        <v>321</v>
      </c>
      <c r="BM1705" s="174" t="s">
        <v>2344</v>
      </c>
    </row>
    <row r="1706" s="176" customFormat="true" ht="12.8" hidden="false" customHeight="false" outlineLevel="0" collapsed="false">
      <c r="B1706" s="177"/>
      <c r="D1706" s="178" t="s">
        <v>133</v>
      </c>
      <c r="E1706" s="179"/>
      <c r="F1706" s="180" t="s">
        <v>2345</v>
      </c>
      <c r="H1706" s="179"/>
      <c r="L1706" s="177"/>
      <c r="M1706" s="181"/>
      <c r="N1706" s="182"/>
      <c r="O1706" s="182"/>
      <c r="P1706" s="182"/>
      <c r="Q1706" s="182"/>
      <c r="R1706" s="182"/>
      <c r="S1706" s="182"/>
      <c r="T1706" s="183"/>
      <c r="AT1706" s="179" t="s">
        <v>133</v>
      </c>
      <c r="AU1706" s="179" t="s">
        <v>82</v>
      </c>
      <c r="AV1706" s="176" t="s">
        <v>80</v>
      </c>
      <c r="AW1706" s="176" t="s">
        <v>29</v>
      </c>
      <c r="AX1706" s="176" t="s">
        <v>72</v>
      </c>
      <c r="AY1706" s="179" t="s">
        <v>124</v>
      </c>
    </row>
    <row r="1707" s="184" customFormat="true" ht="12.8" hidden="false" customHeight="false" outlineLevel="0" collapsed="false">
      <c r="B1707" s="185"/>
      <c r="D1707" s="178" t="s">
        <v>133</v>
      </c>
      <c r="E1707" s="186"/>
      <c r="F1707" s="187" t="s">
        <v>2346</v>
      </c>
      <c r="H1707" s="188" t="n">
        <v>16.122</v>
      </c>
      <c r="L1707" s="185"/>
      <c r="M1707" s="189"/>
      <c r="N1707" s="190"/>
      <c r="O1707" s="190"/>
      <c r="P1707" s="190"/>
      <c r="Q1707" s="190"/>
      <c r="R1707" s="190"/>
      <c r="S1707" s="190"/>
      <c r="T1707" s="191"/>
      <c r="AT1707" s="186" t="s">
        <v>133</v>
      </c>
      <c r="AU1707" s="186" t="s">
        <v>82</v>
      </c>
      <c r="AV1707" s="184" t="s">
        <v>82</v>
      </c>
      <c r="AW1707" s="184" t="s">
        <v>29</v>
      </c>
      <c r="AX1707" s="184" t="s">
        <v>72</v>
      </c>
      <c r="AY1707" s="186" t="s">
        <v>124</v>
      </c>
    </row>
    <row r="1708" s="184" customFormat="true" ht="12.8" hidden="false" customHeight="false" outlineLevel="0" collapsed="false">
      <c r="B1708" s="185"/>
      <c r="D1708" s="178" t="s">
        <v>133</v>
      </c>
      <c r="E1708" s="186"/>
      <c r="F1708" s="187" t="s">
        <v>2347</v>
      </c>
      <c r="H1708" s="188" t="n">
        <v>25.02</v>
      </c>
      <c r="L1708" s="185"/>
      <c r="M1708" s="189"/>
      <c r="N1708" s="190"/>
      <c r="O1708" s="190"/>
      <c r="P1708" s="190"/>
      <c r="Q1708" s="190"/>
      <c r="R1708" s="190"/>
      <c r="S1708" s="190"/>
      <c r="T1708" s="191"/>
      <c r="AT1708" s="186" t="s">
        <v>133</v>
      </c>
      <c r="AU1708" s="186" t="s">
        <v>82</v>
      </c>
      <c r="AV1708" s="184" t="s">
        <v>82</v>
      </c>
      <c r="AW1708" s="184" t="s">
        <v>29</v>
      </c>
      <c r="AX1708" s="184" t="s">
        <v>72</v>
      </c>
      <c r="AY1708" s="186" t="s">
        <v>124</v>
      </c>
    </row>
    <row r="1709" s="184" customFormat="true" ht="12.8" hidden="false" customHeight="false" outlineLevel="0" collapsed="false">
      <c r="B1709" s="185"/>
      <c r="D1709" s="178" t="s">
        <v>133</v>
      </c>
      <c r="E1709" s="186"/>
      <c r="F1709" s="187" t="s">
        <v>2348</v>
      </c>
      <c r="H1709" s="188" t="n">
        <v>16.172</v>
      </c>
      <c r="L1709" s="185"/>
      <c r="M1709" s="189"/>
      <c r="N1709" s="190"/>
      <c r="O1709" s="190"/>
      <c r="P1709" s="190"/>
      <c r="Q1709" s="190"/>
      <c r="R1709" s="190"/>
      <c r="S1709" s="190"/>
      <c r="T1709" s="191"/>
      <c r="AT1709" s="186" t="s">
        <v>133</v>
      </c>
      <c r="AU1709" s="186" t="s">
        <v>82</v>
      </c>
      <c r="AV1709" s="184" t="s">
        <v>82</v>
      </c>
      <c r="AW1709" s="184" t="s">
        <v>29</v>
      </c>
      <c r="AX1709" s="184" t="s">
        <v>72</v>
      </c>
      <c r="AY1709" s="186" t="s">
        <v>124</v>
      </c>
    </row>
    <row r="1710" s="184" customFormat="true" ht="12.8" hidden="false" customHeight="false" outlineLevel="0" collapsed="false">
      <c r="B1710" s="185"/>
      <c r="D1710" s="178" t="s">
        <v>133</v>
      </c>
      <c r="E1710" s="186"/>
      <c r="F1710" s="187" t="s">
        <v>2349</v>
      </c>
      <c r="H1710" s="188" t="n">
        <v>7.83</v>
      </c>
      <c r="L1710" s="185"/>
      <c r="M1710" s="189"/>
      <c r="N1710" s="190"/>
      <c r="O1710" s="190"/>
      <c r="P1710" s="190"/>
      <c r="Q1710" s="190"/>
      <c r="R1710" s="190"/>
      <c r="S1710" s="190"/>
      <c r="T1710" s="191"/>
      <c r="AT1710" s="186" t="s">
        <v>133</v>
      </c>
      <c r="AU1710" s="186" t="s">
        <v>82</v>
      </c>
      <c r="AV1710" s="184" t="s">
        <v>82</v>
      </c>
      <c r="AW1710" s="184" t="s">
        <v>29</v>
      </c>
      <c r="AX1710" s="184" t="s">
        <v>72</v>
      </c>
      <c r="AY1710" s="186" t="s">
        <v>124</v>
      </c>
    </row>
    <row r="1711" s="176" customFormat="true" ht="12.8" hidden="false" customHeight="false" outlineLevel="0" collapsed="false">
      <c r="B1711" s="177"/>
      <c r="D1711" s="178" t="s">
        <v>133</v>
      </c>
      <c r="E1711" s="179"/>
      <c r="F1711" s="180" t="s">
        <v>2350</v>
      </c>
      <c r="H1711" s="179"/>
      <c r="L1711" s="177"/>
      <c r="M1711" s="181"/>
      <c r="N1711" s="182"/>
      <c r="O1711" s="182"/>
      <c r="P1711" s="182"/>
      <c r="Q1711" s="182"/>
      <c r="R1711" s="182"/>
      <c r="S1711" s="182"/>
      <c r="T1711" s="183"/>
      <c r="AT1711" s="179" t="s">
        <v>133</v>
      </c>
      <c r="AU1711" s="179" t="s">
        <v>82</v>
      </c>
      <c r="AV1711" s="176" t="s">
        <v>80</v>
      </c>
      <c r="AW1711" s="176" t="s">
        <v>29</v>
      </c>
      <c r="AX1711" s="176" t="s">
        <v>72</v>
      </c>
      <c r="AY1711" s="179" t="s">
        <v>124</v>
      </c>
    </row>
    <row r="1712" s="184" customFormat="true" ht="12.8" hidden="false" customHeight="false" outlineLevel="0" collapsed="false">
      <c r="B1712" s="185"/>
      <c r="D1712" s="178" t="s">
        <v>133</v>
      </c>
      <c r="E1712" s="186"/>
      <c r="F1712" s="187" t="s">
        <v>2351</v>
      </c>
      <c r="H1712" s="188" t="n">
        <v>18.24</v>
      </c>
      <c r="L1712" s="185"/>
      <c r="M1712" s="189"/>
      <c r="N1712" s="190"/>
      <c r="O1712" s="190"/>
      <c r="P1712" s="190"/>
      <c r="Q1712" s="190"/>
      <c r="R1712" s="190"/>
      <c r="S1712" s="190"/>
      <c r="T1712" s="191"/>
      <c r="AT1712" s="186" t="s">
        <v>133</v>
      </c>
      <c r="AU1712" s="186" t="s">
        <v>82</v>
      </c>
      <c r="AV1712" s="184" t="s">
        <v>82</v>
      </c>
      <c r="AW1712" s="184" t="s">
        <v>29</v>
      </c>
      <c r="AX1712" s="184" t="s">
        <v>72</v>
      </c>
      <c r="AY1712" s="186" t="s">
        <v>124</v>
      </c>
    </row>
    <row r="1713" s="176" customFormat="true" ht="12.8" hidden="false" customHeight="false" outlineLevel="0" collapsed="false">
      <c r="B1713" s="177"/>
      <c r="D1713" s="178" t="s">
        <v>133</v>
      </c>
      <c r="E1713" s="179"/>
      <c r="F1713" s="180" t="s">
        <v>2352</v>
      </c>
      <c r="H1713" s="179"/>
      <c r="L1713" s="177"/>
      <c r="M1713" s="181"/>
      <c r="N1713" s="182"/>
      <c r="O1713" s="182"/>
      <c r="P1713" s="182"/>
      <c r="Q1713" s="182"/>
      <c r="R1713" s="182"/>
      <c r="S1713" s="182"/>
      <c r="T1713" s="183"/>
      <c r="AT1713" s="179" t="s">
        <v>133</v>
      </c>
      <c r="AU1713" s="179" t="s">
        <v>82</v>
      </c>
      <c r="AV1713" s="176" t="s">
        <v>80</v>
      </c>
      <c r="AW1713" s="176" t="s">
        <v>29</v>
      </c>
      <c r="AX1713" s="176" t="s">
        <v>72</v>
      </c>
      <c r="AY1713" s="179" t="s">
        <v>124</v>
      </c>
    </row>
    <row r="1714" s="184" customFormat="true" ht="12.8" hidden="false" customHeight="false" outlineLevel="0" collapsed="false">
      <c r="B1714" s="185"/>
      <c r="D1714" s="178" t="s">
        <v>133</v>
      </c>
      <c r="E1714" s="186"/>
      <c r="F1714" s="187" t="s">
        <v>2353</v>
      </c>
      <c r="H1714" s="188" t="n">
        <v>18.5</v>
      </c>
      <c r="L1714" s="185"/>
      <c r="M1714" s="189"/>
      <c r="N1714" s="190"/>
      <c r="O1714" s="190"/>
      <c r="P1714" s="190"/>
      <c r="Q1714" s="190"/>
      <c r="R1714" s="190"/>
      <c r="S1714" s="190"/>
      <c r="T1714" s="191"/>
      <c r="AT1714" s="186" t="s">
        <v>133</v>
      </c>
      <c r="AU1714" s="186" t="s">
        <v>82</v>
      </c>
      <c r="AV1714" s="184" t="s">
        <v>82</v>
      </c>
      <c r="AW1714" s="184" t="s">
        <v>29</v>
      </c>
      <c r="AX1714" s="184" t="s">
        <v>72</v>
      </c>
      <c r="AY1714" s="186" t="s">
        <v>124</v>
      </c>
    </row>
    <row r="1715" s="184" customFormat="true" ht="12.8" hidden="false" customHeight="false" outlineLevel="0" collapsed="false">
      <c r="B1715" s="185"/>
      <c r="D1715" s="178" t="s">
        <v>133</v>
      </c>
      <c r="E1715" s="186"/>
      <c r="F1715" s="187" t="s">
        <v>2354</v>
      </c>
      <c r="H1715" s="188" t="n">
        <v>6.26</v>
      </c>
      <c r="L1715" s="185"/>
      <c r="M1715" s="189"/>
      <c r="N1715" s="190"/>
      <c r="O1715" s="190"/>
      <c r="P1715" s="190"/>
      <c r="Q1715" s="190"/>
      <c r="R1715" s="190"/>
      <c r="S1715" s="190"/>
      <c r="T1715" s="191"/>
      <c r="AT1715" s="186" t="s">
        <v>133</v>
      </c>
      <c r="AU1715" s="186" t="s">
        <v>82</v>
      </c>
      <c r="AV1715" s="184" t="s">
        <v>82</v>
      </c>
      <c r="AW1715" s="184" t="s">
        <v>29</v>
      </c>
      <c r="AX1715" s="184" t="s">
        <v>72</v>
      </c>
      <c r="AY1715" s="186" t="s">
        <v>124</v>
      </c>
    </row>
    <row r="1716" s="197" customFormat="true" ht="12.8" hidden="false" customHeight="false" outlineLevel="0" collapsed="false">
      <c r="B1716" s="198"/>
      <c r="D1716" s="178" t="s">
        <v>133</v>
      </c>
      <c r="E1716" s="199"/>
      <c r="F1716" s="200" t="s">
        <v>234</v>
      </c>
      <c r="H1716" s="201" t="n">
        <v>108.144</v>
      </c>
      <c r="L1716" s="198"/>
      <c r="M1716" s="202"/>
      <c r="N1716" s="203"/>
      <c r="O1716" s="203"/>
      <c r="P1716" s="203"/>
      <c r="Q1716" s="203"/>
      <c r="R1716" s="203"/>
      <c r="S1716" s="203"/>
      <c r="T1716" s="204"/>
      <c r="AT1716" s="199" t="s">
        <v>133</v>
      </c>
      <c r="AU1716" s="199" t="s">
        <v>82</v>
      </c>
      <c r="AV1716" s="197" t="s">
        <v>131</v>
      </c>
      <c r="AW1716" s="197" t="s">
        <v>29</v>
      </c>
      <c r="AX1716" s="197" t="s">
        <v>80</v>
      </c>
      <c r="AY1716" s="199" t="s">
        <v>124</v>
      </c>
    </row>
    <row r="1717" s="22" customFormat="true" ht="21.75" hidden="false" customHeight="true" outlineLevel="0" collapsed="false">
      <c r="A1717" s="17"/>
      <c r="B1717" s="162"/>
      <c r="C1717" s="163" t="s">
        <v>2355</v>
      </c>
      <c r="D1717" s="163" t="s">
        <v>127</v>
      </c>
      <c r="E1717" s="164" t="s">
        <v>2356</v>
      </c>
      <c r="F1717" s="165" t="s">
        <v>2357</v>
      </c>
      <c r="G1717" s="166" t="s">
        <v>1238</v>
      </c>
      <c r="H1717" s="167" t="n">
        <v>1202.06</v>
      </c>
      <c r="I1717" s="168"/>
      <c r="J1717" s="168" t="n">
        <f aca="false">ROUND(I1717*H1717,2)</f>
        <v>0</v>
      </c>
      <c r="K1717" s="169"/>
      <c r="L1717" s="18"/>
      <c r="M1717" s="170"/>
      <c r="N1717" s="171" t="s">
        <v>37</v>
      </c>
      <c r="O1717" s="172" t="n">
        <v>0</v>
      </c>
      <c r="P1717" s="172" t="n">
        <f aca="false">O1717*H1717</f>
        <v>0</v>
      </c>
      <c r="Q1717" s="172" t="n">
        <v>0</v>
      </c>
      <c r="R1717" s="172" t="n">
        <f aca="false">Q1717*H1717</f>
        <v>0</v>
      </c>
      <c r="S1717" s="172" t="n">
        <v>0</v>
      </c>
      <c r="T1717" s="173" t="n">
        <f aca="false">S1717*H1717</f>
        <v>0</v>
      </c>
      <c r="U1717" s="17"/>
      <c r="V1717" s="17"/>
      <c r="W1717" s="17"/>
      <c r="X1717" s="17"/>
      <c r="Y1717" s="17"/>
      <c r="Z1717" s="17"/>
      <c r="AA1717" s="17"/>
      <c r="AB1717" s="17"/>
      <c r="AC1717" s="17"/>
      <c r="AD1717" s="17"/>
      <c r="AE1717" s="17"/>
      <c r="AR1717" s="174" t="s">
        <v>321</v>
      </c>
      <c r="AT1717" s="174" t="s">
        <v>127</v>
      </c>
      <c r="AU1717" s="174" t="s">
        <v>82</v>
      </c>
      <c r="AY1717" s="3" t="s">
        <v>124</v>
      </c>
      <c r="BE1717" s="175" t="n">
        <f aca="false">IF(N1717="základní",J1717,0)</f>
        <v>0</v>
      </c>
      <c r="BF1717" s="175" t="n">
        <f aca="false">IF(N1717="snížená",J1717,0)</f>
        <v>0</v>
      </c>
      <c r="BG1717" s="175" t="n">
        <f aca="false">IF(N1717="zákl. přenesená",J1717,0)</f>
        <v>0</v>
      </c>
      <c r="BH1717" s="175" t="n">
        <f aca="false">IF(N1717="sníž. přenesená",J1717,0)</f>
        <v>0</v>
      </c>
      <c r="BI1717" s="175" t="n">
        <f aca="false">IF(N1717="nulová",J1717,0)</f>
        <v>0</v>
      </c>
      <c r="BJ1717" s="3" t="s">
        <v>80</v>
      </c>
      <c r="BK1717" s="175" t="n">
        <f aca="false">ROUND(I1717*H1717,2)</f>
        <v>0</v>
      </c>
      <c r="BL1717" s="3" t="s">
        <v>321</v>
      </c>
      <c r="BM1717" s="174" t="s">
        <v>2358</v>
      </c>
    </row>
    <row r="1718" s="149" customFormat="true" ht="22.8" hidden="false" customHeight="true" outlineLevel="0" collapsed="false">
      <c r="B1718" s="150"/>
      <c r="D1718" s="151" t="s">
        <v>71</v>
      </c>
      <c r="E1718" s="160" t="s">
        <v>2359</v>
      </c>
      <c r="F1718" s="160" t="s">
        <v>2360</v>
      </c>
      <c r="J1718" s="161" t="n">
        <f aca="false">BK1718</f>
        <v>0</v>
      </c>
      <c r="L1718" s="150"/>
      <c r="M1718" s="154"/>
      <c r="N1718" s="155"/>
      <c r="O1718" s="155"/>
      <c r="P1718" s="156" t="n">
        <f aca="false">SUM(P1719:P1756)</f>
        <v>430.015532</v>
      </c>
      <c r="Q1718" s="155"/>
      <c r="R1718" s="156" t="n">
        <f aca="false">SUM(R1719:R1756)</f>
        <v>8.9329679</v>
      </c>
      <c r="S1718" s="155"/>
      <c r="T1718" s="157" t="n">
        <f aca="false">SUM(T1719:T1756)</f>
        <v>0</v>
      </c>
      <c r="AR1718" s="151" t="s">
        <v>82</v>
      </c>
      <c r="AT1718" s="158" t="s">
        <v>71</v>
      </c>
      <c r="AU1718" s="158" t="s">
        <v>80</v>
      </c>
      <c r="AY1718" s="151" t="s">
        <v>124</v>
      </c>
      <c r="BK1718" s="159" t="n">
        <f aca="false">SUM(BK1719:BK1756)</f>
        <v>0</v>
      </c>
    </row>
    <row r="1719" s="22" customFormat="true" ht="16.5" hidden="false" customHeight="true" outlineLevel="0" collapsed="false">
      <c r="A1719" s="17"/>
      <c r="B1719" s="162"/>
      <c r="C1719" s="163" t="s">
        <v>2361</v>
      </c>
      <c r="D1719" s="163" t="s">
        <v>127</v>
      </c>
      <c r="E1719" s="164" t="s">
        <v>2362</v>
      </c>
      <c r="F1719" s="165" t="s">
        <v>2363</v>
      </c>
      <c r="G1719" s="166" t="s">
        <v>256</v>
      </c>
      <c r="H1719" s="167" t="n">
        <v>276.103</v>
      </c>
      <c r="I1719" s="168"/>
      <c r="J1719" s="168" t="n">
        <f aca="false">ROUND(I1719*H1719,2)</f>
        <v>0</v>
      </c>
      <c r="K1719" s="169"/>
      <c r="L1719" s="18"/>
      <c r="M1719" s="170"/>
      <c r="N1719" s="171" t="s">
        <v>37</v>
      </c>
      <c r="O1719" s="172" t="n">
        <v>0.044</v>
      </c>
      <c r="P1719" s="172" t="n">
        <f aca="false">O1719*H1719</f>
        <v>12.148532</v>
      </c>
      <c r="Q1719" s="172" t="n">
        <v>0.0003</v>
      </c>
      <c r="R1719" s="172" t="n">
        <f aca="false">Q1719*H1719</f>
        <v>0.0828309</v>
      </c>
      <c r="S1719" s="172" t="n">
        <v>0</v>
      </c>
      <c r="T1719" s="173" t="n">
        <f aca="false">S1719*H1719</f>
        <v>0</v>
      </c>
      <c r="U1719" s="17"/>
      <c r="V1719" s="17"/>
      <c r="W1719" s="17"/>
      <c r="X1719" s="17"/>
      <c r="Y1719" s="17"/>
      <c r="Z1719" s="17"/>
      <c r="AA1719" s="17"/>
      <c r="AB1719" s="17"/>
      <c r="AC1719" s="17"/>
      <c r="AD1719" s="17"/>
      <c r="AE1719" s="17"/>
      <c r="AR1719" s="174" t="s">
        <v>321</v>
      </c>
      <c r="AT1719" s="174" t="s">
        <v>127</v>
      </c>
      <c r="AU1719" s="174" t="s">
        <v>82</v>
      </c>
      <c r="AY1719" s="3" t="s">
        <v>124</v>
      </c>
      <c r="BE1719" s="175" t="n">
        <f aca="false">IF(N1719="základní",J1719,0)</f>
        <v>0</v>
      </c>
      <c r="BF1719" s="175" t="n">
        <f aca="false">IF(N1719="snížená",J1719,0)</f>
        <v>0</v>
      </c>
      <c r="BG1719" s="175" t="n">
        <f aca="false">IF(N1719="zákl. přenesená",J1719,0)</f>
        <v>0</v>
      </c>
      <c r="BH1719" s="175" t="n">
        <f aca="false">IF(N1719="sníž. přenesená",J1719,0)</f>
        <v>0</v>
      </c>
      <c r="BI1719" s="175" t="n">
        <f aca="false">IF(N1719="nulová",J1719,0)</f>
        <v>0</v>
      </c>
      <c r="BJ1719" s="3" t="s">
        <v>80</v>
      </c>
      <c r="BK1719" s="175" t="n">
        <f aca="false">ROUND(I1719*H1719,2)</f>
        <v>0</v>
      </c>
      <c r="BL1719" s="3" t="s">
        <v>321</v>
      </c>
      <c r="BM1719" s="174" t="s">
        <v>2364</v>
      </c>
    </row>
    <row r="1720" s="22" customFormat="true" ht="21.75" hidden="false" customHeight="true" outlineLevel="0" collapsed="false">
      <c r="A1720" s="17"/>
      <c r="B1720" s="162"/>
      <c r="C1720" s="163" t="s">
        <v>2365</v>
      </c>
      <c r="D1720" s="163" t="s">
        <v>127</v>
      </c>
      <c r="E1720" s="164" t="s">
        <v>2366</v>
      </c>
      <c r="F1720" s="165" t="s">
        <v>2367</v>
      </c>
      <c r="G1720" s="166" t="s">
        <v>256</v>
      </c>
      <c r="H1720" s="167" t="n">
        <v>9.9</v>
      </c>
      <c r="I1720" s="168"/>
      <c r="J1720" s="168" t="n">
        <f aca="false">ROUND(I1720*H1720,2)</f>
        <v>0</v>
      </c>
      <c r="K1720" s="169"/>
      <c r="L1720" s="18"/>
      <c r="M1720" s="170"/>
      <c r="N1720" s="171" t="s">
        <v>37</v>
      </c>
      <c r="O1720" s="172" t="n">
        <v>0.375</v>
      </c>
      <c r="P1720" s="172" t="n">
        <f aca="false">O1720*H1720</f>
        <v>3.7125</v>
      </c>
      <c r="Q1720" s="172" t="n">
        <v>0.0015</v>
      </c>
      <c r="R1720" s="172" t="n">
        <f aca="false">Q1720*H1720</f>
        <v>0.01485</v>
      </c>
      <c r="S1720" s="172" t="n">
        <v>0</v>
      </c>
      <c r="T1720" s="173" t="n">
        <f aca="false">S1720*H1720</f>
        <v>0</v>
      </c>
      <c r="U1720" s="17"/>
      <c r="V1720" s="17"/>
      <c r="W1720" s="17"/>
      <c r="X1720" s="17"/>
      <c r="Y1720" s="17"/>
      <c r="Z1720" s="17"/>
      <c r="AA1720" s="17"/>
      <c r="AB1720" s="17"/>
      <c r="AC1720" s="17"/>
      <c r="AD1720" s="17"/>
      <c r="AE1720" s="17"/>
      <c r="AR1720" s="174" t="s">
        <v>321</v>
      </c>
      <c r="AT1720" s="174" t="s">
        <v>127</v>
      </c>
      <c r="AU1720" s="174" t="s">
        <v>82</v>
      </c>
      <c r="AY1720" s="3" t="s">
        <v>124</v>
      </c>
      <c r="BE1720" s="175" t="n">
        <f aca="false">IF(N1720="základní",J1720,0)</f>
        <v>0</v>
      </c>
      <c r="BF1720" s="175" t="n">
        <f aca="false">IF(N1720="snížená",J1720,0)</f>
        <v>0</v>
      </c>
      <c r="BG1720" s="175" t="n">
        <f aca="false">IF(N1720="zákl. přenesená",J1720,0)</f>
        <v>0</v>
      </c>
      <c r="BH1720" s="175" t="n">
        <f aca="false">IF(N1720="sníž. přenesená",J1720,0)</f>
        <v>0</v>
      </c>
      <c r="BI1720" s="175" t="n">
        <f aca="false">IF(N1720="nulová",J1720,0)</f>
        <v>0</v>
      </c>
      <c r="BJ1720" s="3" t="s">
        <v>80</v>
      </c>
      <c r="BK1720" s="175" t="n">
        <f aca="false">ROUND(I1720*H1720,2)</f>
        <v>0</v>
      </c>
      <c r="BL1720" s="3" t="s">
        <v>321</v>
      </c>
      <c r="BM1720" s="174" t="s">
        <v>2368</v>
      </c>
    </row>
    <row r="1721" s="176" customFormat="true" ht="12.8" hidden="false" customHeight="false" outlineLevel="0" collapsed="false">
      <c r="B1721" s="177"/>
      <c r="D1721" s="178" t="s">
        <v>133</v>
      </c>
      <c r="E1721" s="179"/>
      <c r="F1721" s="180" t="s">
        <v>2369</v>
      </c>
      <c r="H1721" s="179"/>
      <c r="L1721" s="177"/>
      <c r="M1721" s="181"/>
      <c r="N1721" s="182"/>
      <c r="O1721" s="182"/>
      <c r="P1721" s="182"/>
      <c r="Q1721" s="182"/>
      <c r="R1721" s="182"/>
      <c r="S1721" s="182"/>
      <c r="T1721" s="183"/>
      <c r="AT1721" s="179" t="s">
        <v>133</v>
      </c>
      <c r="AU1721" s="179" t="s">
        <v>82</v>
      </c>
      <c r="AV1721" s="176" t="s">
        <v>80</v>
      </c>
      <c r="AW1721" s="176" t="s">
        <v>29</v>
      </c>
      <c r="AX1721" s="176" t="s">
        <v>72</v>
      </c>
      <c r="AY1721" s="179" t="s">
        <v>124</v>
      </c>
    </row>
    <row r="1722" s="176" customFormat="true" ht="12.8" hidden="false" customHeight="false" outlineLevel="0" collapsed="false">
      <c r="B1722" s="177"/>
      <c r="D1722" s="178" t="s">
        <v>133</v>
      </c>
      <c r="E1722" s="179"/>
      <c r="F1722" s="180" t="s">
        <v>368</v>
      </c>
      <c r="H1722" s="179"/>
      <c r="L1722" s="177"/>
      <c r="M1722" s="181"/>
      <c r="N1722" s="182"/>
      <c r="O1722" s="182"/>
      <c r="P1722" s="182"/>
      <c r="Q1722" s="182"/>
      <c r="R1722" s="182"/>
      <c r="S1722" s="182"/>
      <c r="T1722" s="183"/>
      <c r="AT1722" s="179" t="s">
        <v>133</v>
      </c>
      <c r="AU1722" s="179" t="s">
        <v>82</v>
      </c>
      <c r="AV1722" s="176" t="s">
        <v>80</v>
      </c>
      <c r="AW1722" s="176" t="s">
        <v>29</v>
      </c>
      <c r="AX1722" s="176" t="s">
        <v>72</v>
      </c>
      <c r="AY1722" s="179" t="s">
        <v>124</v>
      </c>
    </row>
    <row r="1723" s="184" customFormat="true" ht="12.8" hidden="false" customHeight="false" outlineLevel="0" collapsed="false">
      <c r="B1723" s="185"/>
      <c r="D1723" s="178" t="s">
        <v>133</v>
      </c>
      <c r="E1723" s="186"/>
      <c r="F1723" s="187" t="s">
        <v>2370</v>
      </c>
      <c r="H1723" s="188" t="n">
        <v>5.94</v>
      </c>
      <c r="L1723" s="185"/>
      <c r="M1723" s="189"/>
      <c r="N1723" s="190"/>
      <c r="O1723" s="190"/>
      <c r="P1723" s="190"/>
      <c r="Q1723" s="190"/>
      <c r="R1723" s="190"/>
      <c r="S1723" s="190"/>
      <c r="T1723" s="191"/>
      <c r="AT1723" s="186" t="s">
        <v>133</v>
      </c>
      <c r="AU1723" s="186" t="s">
        <v>82</v>
      </c>
      <c r="AV1723" s="184" t="s">
        <v>82</v>
      </c>
      <c r="AW1723" s="184" t="s">
        <v>29</v>
      </c>
      <c r="AX1723" s="184" t="s">
        <v>72</v>
      </c>
      <c r="AY1723" s="186" t="s">
        <v>124</v>
      </c>
    </row>
    <row r="1724" s="176" customFormat="true" ht="12.8" hidden="false" customHeight="false" outlineLevel="0" collapsed="false">
      <c r="B1724" s="177"/>
      <c r="D1724" s="178" t="s">
        <v>133</v>
      </c>
      <c r="E1724" s="179"/>
      <c r="F1724" s="180" t="s">
        <v>360</v>
      </c>
      <c r="H1724" s="179"/>
      <c r="L1724" s="177"/>
      <c r="M1724" s="181"/>
      <c r="N1724" s="182"/>
      <c r="O1724" s="182"/>
      <c r="P1724" s="182"/>
      <c r="Q1724" s="182"/>
      <c r="R1724" s="182"/>
      <c r="S1724" s="182"/>
      <c r="T1724" s="183"/>
      <c r="AT1724" s="179" t="s">
        <v>133</v>
      </c>
      <c r="AU1724" s="179" t="s">
        <v>82</v>
      </c>
      <c r="AV1724" s="176" t="s">
        <v>80</v>
      </c>
      <c r="AW1724" s="176" t="s">
        <v>29</v>
      </c>
      <c r="AX1724" s="176" t="s">
        <v>72</v>
      </c>
      <c r="AY1724" s="179" t="s">
        <v>124</v>
      </c>
    </row>
    <row r="1725" s="184" customFormat="true" ht="12.8" hidden="false" customHeight="false" outlineLevel="0" collapsed="false">
      <c r="B1725" s="185"/>
      <c r="D1725" s="178" t="s">
        <v>133</v>
      </c>
      <c r="E1725" s="186"/>
      <c r="F1725" s="187" t="s">
        <v>2371</v>
      </c>
      <c r="H1725" s="188" t="n">
        <v>3.96</v>
      </c>
      <c r="L1725" s="185"/>
      <c r="M1725" s="189"/>
      <c r="N1725" s="190"/>
      <c r="O1725" s="190"/>
      <c r="P1725" s="190"/>
      <c r="Q1725" s="190"/>
      <c r="R1725" s="190"/>
      <c r="S1725" s="190"/>
      <c r="T1725" s="191"/>
      <c r="AT1725" s="186" t="s">
        <v>133</v>
      </c>
      <c r="AU1725" s="186" t="s">
        <v>82</v>
      </c>
      <c r="AV1725" s="184" t="s">
        <v>82</v>
      </c>
      <c r="AW1725" s="184" t="s">
        <v>29</v>
      </c>
      <c r="AX1725" s="184" t="s">
        <v>72</v>
      </c>
      <c r="AY1725" s="186" t="s">
        <v>124</v>
      </c>
    </row>
    <row r="1726" s="197" customFormat="true" ht="12.8" hidden="false" customHeight="false" outlineLevel="0" collapsed="false">
      <c r="B1726" s="198"/>
      <c r="D1726" s="178" t="s">
        <v>133</v>
      </c>
      <c r="E1726" s="199"/>
      <c r="F1726" s="200" t="s">
        <v>234</v>
      </c>
      <c r="H1726" s="201" t="n">
        <v>9.9</v>
      </c>
      <c r="L1726" s="198"/>
      <c r="M1726" s="202"/>
      <c r="N1726" s="203"/>
      <c r="O1726" s="203"/>
      <c r="P1726" s="203"/>
      <c r="Q1726" s="203"/>
      <c r="R1726" s="203"/>
      <c r="S1726" s="203"/>
      <c r="T1726" s="204"/>
      <c r="AT1726" s="199" t="s">
        <v>133</v>
      </c>
      <c r="AU1726" s="199" t="s">
        <v>82</v>
      </c>
      <c r="AV1726" s="197" t="s">
        <v>131</v>
      </c>
      <c r="AW1726" s="197" t="s">
        <v>29</v>
      </c>
      <c r="AX1726" s="197" t="s">
        <v>80</v>
      </c>
      <c r="AY1726" s="199" t="s">
        <v>124</v>
      </c>
    </row>
    <row r="1727" s="22" customFormat="true" ht="33" hidden="false" customHeight="true" outlineLevel="0" collapsed="false">
      <c r="A1727" s="17"/>
      <c r="B1727" s="162"/>
      <c r="C1727" s="163" t="s">
        <v>2372</v>
      </c>
      <c r="D1727" s="163" t="s">
        <v>127</v>
      </c>
      <c r="E1727" s="164" t="s">
        <v>2373</v>
      </c>
      <c r="F1727" s="165" t="s">
        <v>2374</v>
      </c>
      <c r="G1727" s="166" t="s">
        <v>256</v>
      </c>
      <c r="H1727" s="167" t="n">
        <v>276.103</v>
      </c>
      <c r="I1727" s="168"/>
      <c r="J1727" s="168" t="n">
        <f aca="false">ROUND(I1727*H1727,2)</f>
        <v>0</v>
      </c>
      <c r="K1727" s="169"/>
      <c r="L1727" s="18"/>
      <c r="M1727" s="170"/>
      <c r="N1727" s="171" t="s">
        <v>37</v>
      </c>
      <c r="O1727" s="172" t="n">
        <v>1.5</v>
      </c>
      <c r="P1727" s="172" t="n">
        <f aca="false">O1727*H1727</f>
        <v>414.1545</v>
      </c>
      <c r="Q1727" s="172" t="n">
        <v>0.009</v>
      </c>
      <c r="R1727" s="172" t="n">
        <f aca="false">Q1727*H1727</f>
        <v>2.484927</v>
      </c>
      <c r="S1727" s="172" t="n">
        <v>0</v>
      </c>
      <c r="T1727" s="173" t="n">
        <f aca="false">S1727*H1727</f>
        <v>0</v>
      </c>
      <c r="U1727" s="17"/>
      <c r="V1727" s="17"/>
      <c r="W1727" s="17"/>
      <c r="X1727" s="17"/>
      <c r="Y1727" s="17"/>
      <c r="Z1727" s="17"/>
      <c r="AA1727" s="17"/>
      <c r="AB1727" s="17"/>
      <c r="AC1727" s="17"/>
      <c r="AD1727" s="17"/>
      <c r="AE1727" s="17"/>
      <c r="AR1727" s="174" t="s">
        <v>321</v>
      </c>
      <c r="AT1727" s="174" t="s">
        <v>127</v>
      </c>
      <c r="AU1727" s="174" t="s">
        <v>82</v>
      </c>
      <c r="AY1727" s="3" t="s">
        <v>124</v>
      </c>
      <c r="BE1727" s="175" t="n">
        <f aca="false">IF(N1727="základní",J1727,0)</f>
        <v>0</v>
      </c>
      <c r="BF1727" s="175" t="n">
        <f aca="false">IF(N1727="snížená",J1727,0)</f>
        <v>0</v>
      </c>
      <c r="BG1727" s="175" t="n">
        <f aca="false">IF(N1727="zákl. přenesená",J1727,0)</f>
        <v>0</v>
      </c>
      <c r="BH1727" s="175" t="n">
        <f aca="false">IF(N1727="sníž. přenesená",J1727,0)</f>
        <v>0</v>
      </c>
      <c r="BI1727" s="175" t="n">
        <f aca="false">IF(N1727="nulová",J1727,0)</f>
        <v>0</v>
      </c>
      <c r="BJ1727" s="3" t="s">
        <v>80</v>
      </c>
      <c r="BK1727" s="175" t="n">
        <f aca="false">ROUND(I1727*H1727,2)</f>
        <v>0</v>
      </c>
      <c r="BL1727" s="3" t="s">
        <v>321</v>
      </c>
      <c r="BM1727" s="174" t="s">
        <v>2375</v>
      </c>
    </row>
    <row r="1728" s="176" customFormat="true" ht="12.8" hidden="false" customHeight="false" outlineLevel="0" collapsed="false">
      <c r="B1728" s="177"/>
      <c r="D1728" s="178" t="s">
        <v>133</v>
      </c>
      <c r="E1728" s="179"/>
      <c r="F1728" s="180" t="s">
        <v>875</v>
      </c>
      <c r="H1728" s="179"/>
      <c r="L1728" s="177"/>
      <c r="M1728" s="181"/>
      <c r="N1728" s="182"/>
      <c r="O1728" s="182"/>
      <c r="P1728" s="182"/>
      <c r="Q1728" s="182"/>
      <c r="R1728" s="182"/>
      <c r="S1728" s="182"/>
      <c r="T1728" s="183"/>
      <c r="AT1728" s="179" t="s">
        <v>133</v>
      </c>
      <c r="AU1728" s="179" t="s">
        <v>82</v>
      </c>
      <c r="AV1728" s="176" t="s">
        <v>80</v>
      </c>
      <c r="AW1728" s="176" t="s">
        <v>29</v>
      </c>
      <c r="AX1728" s="176" t="s">
        <v>72</v>
      </c>
      <c r="AY1728" s="179" t="s">
        <v>124</v>
      </c>
    </row>
    <row r="1729" s="184" customFormat="true" ht="12.8" hidden="false" customHeight="false" outlineLevel="0" collapsed="false">
      <c r="B1729" s="185"/>
      <c r="D1729" s="178" t="s">
        <v>133</v>
      </c>
      <c r="E1729" s="186"/>
      <c r="F1729" s="187" t="s">
        <v>2376</v>
      </c>
      <c r="H1729" s="188" t="n">
        <v>12.742</v>
      </c>
      <c r="L1729" s="185"/>
      <c r="M1729" s="189"/>
      <c r="N1729" s="190"/>
      <c r="O1729" s="190"/>
      <c r="P1729" s="190"/>
      <c r="Q1729" s="190"/>
      <c r="R1729" s="190"/>
      <c r="S1729" s="190"/>
      <c r="T1729" s="191"/>
      <c r="AT1729" s="186" t="s">
        <v>133</v>
      </c>
      <c r="AU1729" s="186" t="s">
        <v>82</v>
      </c>
      <c r="AV1729" s="184" t="s">
        <v>82</v>
      </c>
      <c r="AW1729" s="184" t="s">
        <v>29</v>
      </c>
      <c r="AX1729" s="184" t="s">
        <v>72</v>
      </c>
      <c r="AY1729" s="186" t="s">
        <v>124</v>
      </c>
    </row>
    <row r="1730" s="176" customFormat="true" ht="12.8" hidden="false" customHeight="false" outlineLevel="0" collapsed="false">
      <c r="B1730" s="177"/>
      <c r="D1730" s="178" t="s">
        <v>133</v>
      </c>
      <c r="E1730" s="179"/>
      <c r="F1730" s="180" t="s">
        <v>2377</v>
      </c>
      <c r="H1730" s="179"/>
      <c r="L1730" s="177"/>
      <c r="M1730" s="181"/>
      <c r="N1730" s="182"/>
      <c r="O1730" s="182"/>
      <c r="P1730" s="182"/>
      <c r="Q1730" s="182"/>
      <c r="R1730" s="182"/>
      <c r="S1730" s="182"/>
      <c r="T1730" s="183"/>
      <c r="AT1730" s="179" t="s">
        <v>133</v>
      </c>
      <c r="AU1730" s="179" t="s">
        <v>82</v>
      </c>
      <c r="AV1730" s="176" t="s">
        <v>80</v>
      </c>
      <c r="AW1730" s="176" t="s">
        <v>29</v>
      </c>
      <c r="AX1730" s="176" t="s">
        <v>72</v>
      </c>
      <c r="AY1730" s="179" t="s">
        <v>124</v>
      </c>
    </row>
    <row r="1731" s="184" customFormat="true" ht="12.8" hidden="false" customHeight="false" outlineLevel="0" collapsed="false">
      <c r="B1731" s="185"/>
      <c r="D1731" s="178" t="s">
        <v>133</v>
      </c>
      <c r="E1731" s="186"/>
      <c r="F1731" s="187" t="s">
        <v>2378</v>
      </c>
      <c r="H1731" s="188" t="n">
        <v>13.154</v>
      </c>
      <c r="L1731" s="185"/>
      <c r="M1731" s="189"/>
      <c r="N1731" s="190"/>
      <c r="O1731" s="190"/>
      <c r="P1731" s="190"/>
      <c r="Q1731" s="190"/>
      <c r="R1731" s="190"/>
      <c r="S1731" s="190"/>
      <c r="T1731" s="191"/>
      <c r="AT1731" s="186" t="s">
        <v>133</v>
      </c>
      <c r="AU1731" s="186" t="s">
        <v>82</v>
      </c>
      <c r="AV1731" s="184" t="s">
        <v>82</v>
      </c>
      <c r="AW1731" s="184" t="s">
        <v>29</v>
      </c>
      <c r="AX1731" s="184" t="s">
        <v>72</v>
      </c>
      <c r="AY1731" s="186" t="s">
        <v>124</v>
      </c>
    </row>
    <row r="1732" s="184" customFormat="true" ht="12.8" hidden="false" customHeight="false" outlineLevel="0" collapsed="false">
      <c r="B1732" s="185"/>
      <c r="D1732" s="178" t="s">
        <v>133</v>
      </c>
      <c r="E1732" s="186"/>
      <c r="F1732" s="187" t="s">
        <v>2379</v>
      </c>
      <c r="H1732" s="188" t="n">
        <v>11.624</v>
      </c>
      <c r="L1732" s="185"/>
      <c r="M1732" s="189"/>
      <c r="N1732" s="190"/>
      <c r="O1732" s="190"/>
      <c r="P1732" s="190"/>
      <c r="Q1732" s="190"/>
      <c r="R1732" s="190"/>
      <c r="S1732" s="190"/>
      <c r="T1732" s="191"/>
      <c r="AT1732" s="186" t="s">
        <v>133</v>
      </c>
      <c r="AU1732" s="186" t="s">
        <v>82</v>
      </c>
      <c r="AV1732" s="184" t="s">
        <v>82</v>
      </c>
      <c r="AW1732" s="184" t="s">
        <v>29</v>
      </c>
      <c r="AX1732" s="184" t="s">
        <v>72</v>
      </c>
      <c r="AY1732" s="186" t="s">
        <v>124</v>
      </c>
    </row>
    <row r="1733" s="184" customFormat="true" ht="12.8" hidden="false" customHeight="false" outlineLevel="0" collapsed="false">
      <c r="B1733" s="185"/>
      <c r="D1733" s="178" t="s">
        <v>133</v>
      </c>
      <c r="E1733" s="186"/>
      <c r="F1733" s="187" t="s">
        <v>2380</v>
      </c>
      <c r="H1733" s="188" t="n">
        <v>17.313</v>
      </c>
      <c r="L1733" s="185"/>
      <c r="M1733" s="189"/>
      <c r="N1733" s="190"/>
      <c r="O1733" s="190"/>
      <c r="P1733" s="190"/>
      <c r="Q1733" s="190"/>
      <c r="R1733" s="190"/>
      <c r="S1733" s="190"/>
      <c r="T1733" s="191"/>
      <c r="AT1733" s="186" t="s">
        <v>133</v>
      </c>
      <c r="AU1733" s="186" t="s">
        <v>82</v>
      </c>
      <c r="AV1733" s="184" t="s">
        <v>82</v>
      </c>
      <c r="AW1733" s="184" t="s">
        <v>29</v>
      </c>
      <c r="AX1733" s="184" t="s">
        <v>72</v>
      </c>
      <c r="AY1733" s="186" t="s">
        <v>124</v>
      </c>
    </row>
    <row r="1734" s="176" customFormat="true" ht="12.8" hidden="false" customHeight="false" outlineLevel="0" collapsed="false">
      <c r="B1734" s="177"/>
      <c r="D1734" s="178" t="s">
        <v>133</v>
      </c>
      <c r="E1734" s="179"/>
      <c r="F1734" s="180" t="s">
        <v>2381</v>
      </c>
      <c r="H1734" s="179"/>
      <c r="L1734" s="177"/>
      <c r="M1734" s="181"/>
      <c r="N1734" s="182"/>
      <c r="O1734" s="182"/>
      <c r="P1734" s="182"/>
      <c r="Q1734" s="182"/>
      <c r="R1734" s="182"/>
      <c r="S1734" s="182"/>
      <c r="T1734" s="183"/>
      <c r="AT1734" s="179" t="s">
        <v>133</v>
      </c>
      <c r="AU1734" s="179" t="s">
        <v>82</v>
      </c>
      <c r="AV1734" s="176" t="s">
        <v>80</v>
      </c>
      <c r="AW1734" s="176" t="s">
        <v>29</v>
      </c>
      <c r="AX1734" s="176" t="s">
        <v>72</v>
      </c>
      <c r="AY1734" s="179" t="s">
        <v>124</v>
      </c>
    </row>
    <row r="1735" s="184" customFormat="true" ht="19.7" hidden="false" customHeight="false" outlineLevel="0" collapsed="false">
      <c r="B1735" s="185"/>
      <c r="D1735" s="178" t="s">
        <v>133</v>
      </c>
      <c r="E1735" s="186"/>
      <c r="F1735" s="187" t="s">
        <v>2382</v>
      </c>
      <c r="H1735" s="188" t="n">
        <v>25.113</v>
      </c>
      <c r="L1735" s="185"/>
      <c r="M1735" s="189"/>
      <c r="N1735" s="190"/>
      <c r="O1735" s="190"/>
      <c r="P1735" s="190"/>
      <c r="Q1735" s="190"/>
      <c r="R1735" s="190"/>
      <c r="S1735" s="190"/>
      <c r="T1735" s="191"/>
      <c r="AT1735" s="186" t="s">
        <v>133</v>
      </c>
      <c r="AU1735" s="186" t="s">
        <v>82</v>
      </c>
      <c r="AV1735" s="184" t="s">
        <v>82</v>
      </c>
      <c r="AW1735" s="184" t="s">
        <v>29</v>
      </c>
      <c r="AX1735" s="184" t="s">
        <v>72</v>
      </c>
      <c r="AY1735" s="186" t="s">
        <v>124</v>
      </c>
    </row>
    <row r="1736" s="184" customFormat="true" ht="12.8" hidden="false" customHeight="false" outlineLevel="0" collapsed="false">
      <c r="B1736" s="185"/>
      <c r="D1736" s="178" t="s">
        <v>133</v>
      </c>
      <c r="E1736" s="186"/>
      <c r="F1736" s="187" t="s">
        <v>2383</v>
      </c>
      <c r="H1736" s="188" t="n">
        <v>11.456</v>
      </c>
      <c r="L1736" s="185"/>
      <c r="M1736" s="189"/>
      <c r="N1736" s="190"/>
      <c r="O1736" s="190"/>
      <c r="P1736" s="190"/>
      <c r="Q1736" s="190"/>
      <c r="R1736" s="190"/>
      <c r="S1736" s="190"/>
      <c r="T1736" s="191"/>
      <c r="AT1736" s="186" t="s">
        <v>133</v>
      </c>
      <c r="AU1736" s="186" t="s">
        <v>82</v>
      </c>
      <c r="AV1736" s="184" t="s">
        <v>82</v>
      </c>
      <c r="AW1736" s="184" t="s">
        <v>29</v>
      </c>
      <c r="AX1736" s="184" t="s">
        <v>72</v>
      </c>
      <c r="AY1736" s="186" t="s">
        <v>124</v>
      </c>
    </row>
    <row r="1737" s="176" customFormat="true" ht="12.8" hidden="false" customHeight="false" outlineLevel="0" collapsed="false">
      <c r="B1737" s="177"/>
      <c r="D1737" s="178" t="s">
        <v>133</v>
      </c>
      <c r="E1737" s="179"/>
      <c r="F1737" s="180" t="s">
        <v>2384</v>
      </c>
      <c r="H1737" s="179"/>
      <c r="L1737" s="177"/>
      <c r="M1737" s="181"/>
      <c r="N1737" s="182"/>
      <c r="O1737" s="182"/>
      <c r="P1737" s="182"/>
      <c r="Q1737" s="182"/>
      <c r="R1737" s="182"/>
      <c r="S1737" s="182"/>
      <c r="T1737" s="183"/>
      <c r="AT1737" s="179" t="s">
        <v>133</v>
      </c>
      <c r="AU1737" s="179" t="s">
        <v>82</v>
      </c>
      <c r="AV1737" s="176" t="s">
        <v>80</v>
      </c>
      <c r="AW1737" s="176" t="s">
        <v>29</v>
      </c>
      <c r="AX1737" s="176" t="s">
        <v>72</v>
      </c>
      <c r="AY1737" s="179" t="s">
        <v>124</v>
      </c>
    </row>
    <row r="1738" s="184" customFormat="true" ht="12.8" hidden="false" customHeight="false" outlineLevel="0" collapsed="false">
      <c r="B1738" s="185"/>
      <c r="D1738" s="178" t="s">
        <v>133</v>
      </c>
      <c r="E1738" s="186"/>
      <c r="F1738" s="187" t="s">
        <v>2385</v>
      </c>
      <c r="H1738" s="188" t="n">
        <v>21.72</v>
      </c>
      <c r="L1738" s="185"/>
      <c r="M1738" s="189"/>
      <c r="N1738" s="190"/>
      <c r="O1738" s="190"/>
      <c r="P1738" s="190"/>
      <c r="Q1738" s="190"/>
      <c r="R1738" s="190"/>
      <c r="S1738" s="190"/>
      <c r="T1738" s="191"/>
      <c r="AT1738" s="186" t="s">
        <v>133</v>
      </c>
      <c r="AU1738" s="186" t="s">
        <v>82</v>
      </c>
      <c r="AV1738" s="184" t="s">
        <v>82</v>
      </c>
      <c r="AW1738" s="184" t="s">
        <v>29</v>
      </c>
      <c r="AX1738" s="184" t="s">
        <v>72</v>
      </c>
      <c r="AY1738" s="186" t="s">
        <v>124</v>
      </c>
    </row>
    <row r="1739" s="184" customFormat="true" ht="12.8" hidden="false" customHeight="false" outlineLevel="0" collapsed="false">
      <c r="B1739" s="185"/>
      <c r="D1739" s="178" t="s">
        <v>133</v>
      </c>
      <c r="E1739" s="186"/>
      <c r="F1739" s="187" t="s">
        <v>2386</v>
      </c>
      <c r="H1739" s="188" t="n">
        <v>27.08</v>
      </c>
      <c r="L1739" s="185"/>
      <c r="M1739" s="189"/>
      <c r="N1739" s="190"/>
      <c r="O1739" s="190"/>
      <c r="P1739" s="190"/>
      <c r="Q1739" s="190"/>
      <c r="R1739" s="190"/>
      <c r="S1739" s="190"/>
      <c r="T1739" s="191"/>
      <c r="AT1739" s="186" t="s">
        <v>133</v>
      </c>
      <c r="AU1739" s="186" t="s">
        <v>82</v>
      </c>
      <c r="AV1739" s="184" t="s">
        <v>82</v>
      </c>
      <c r="AW1739" s="184" t="s">
        <v>29</v>
      </c>
      <c r="AX1739" s="184" t="s">
        <v>72</v>
      </c>
      <c r="AY1739" s="186" t="s">
        <v>124</v>
      </c>
    </row>
    <row r="1740" s="176" customFormat="true" ht="12.8" hidden="false" customHeight="false" outlineLevel="0" collapsed="false">
      <c r="B1740" s="177"/>
      <c r="D1740" s="178" t="s">
        <v>133</v>
      </c>
      <c r="E1740" s="179"/>
      <c r="F1740" s="180" t="s">
        <v>2387</v>
      </c>
      <c r="H1740" s="179"/>
      <c r="L1740" s="177"/>
      <c r="M1740" s="181"/>
      <c r="N1740" s="182"/>
      <c r="O1740" s="182"/>
      <c r="P1740" s="182"/>
      <c r="Q1740" s="182"/>
      <c r="R1740" s="182"/>
      <c r="S1740" s="182"/>
      <c r="T1740" s="183"/>
      <c r="AT1740" s="179" t="s">
        <v>133</v>
      </c>
      <c r="AU1740" s="179" t="s">
        <v>82</v>
      </c>
      <c r="AV1740" s="176" t="s">
        <v>80</v>
      </c>
      <c r="AW1740" s="176" t="s">
        <v>29</v>
      </c>
      <c r="AX1740" s="176" t="s">
        <v>72</v>
      </c>
      <c r="AY1740" s="179" t="s">
        <v>124</v>
      </c>
    </row>
    <row r="1741" s="184" customFormat="true" ht="12.8" hidden="false" customHeight="false" outlineLevel="0" collapsed="false">
      <c r="B1741" s="185"/>
      <c r="D1741" s="178" t="s">
        <v>133</v>
      </c>
      <c r="E1741" s="186"/>
      <c r="F1741" s="187" t="s">
        <v>2388</v>
      </c>
      <c r="H1741" s="188" t="n">
        <v>19.8</v>
      </c>
      <c r="L1741" s="185"/>
      <c r="M1741" s="189"/>
      <c r="N1741" s="190"/>
      <c r="O1741" s="190"/>
      <c r="P1741" s="190"/>
      <c r="Q1741" s="190"/>
      <c r="R1741" s="190"/>
      <c r="S1741" s="190"/>
      <c r="T1741" s="191"/>
      <c r="AT1741" s="186" t="s">
        <v>133</v>
      </c>
      <c r="AU1741" s="186" t="s">
        <v>82</v>
      </c>
      <c r="AV1741" s="184" t="s">
        <v>82</v>
      </c>
      <c r="AW1741" s="184" t="s">
        <v>29</v>
      </c>
      <c r="AX1741" s="184" t="s">
        <v>72</v>
      </c>
      <c r="AY1741" s="186" t="s">
        <v>124</v>
      </c>
    </row>
    <row r="1742" s="176" customFormat="true" ht="12.8" hidden="false" customHeight="false" outlineLevel="0" collapsed="false">
      <c r="B1742" s="177"/>
      <c r="D1742" s="178" t="s">
        <v>133</v>
      </c>
      <c r="E1742" s="179"/>
      <c r="F1742" s="180" t="s">
        <v>2389</v>
      </c>
      <c r="H1742" s="179"/>
      <c r="L1742" s="177"/>
      <c r="M1742" s="181"/>
      <c r="N1742" s="182"/>
      <c r="O1742" s="182"/>
      <c r="P1742" s="182"/>
      <c r="Q1742" s="182"/>
      <c r="R1742" s="182"/>
      <c r="S1742" s="182"/>
      <c r="T1742" s="183"/>
      <c r="AT1742" s="179" t="s">
        <v>133</v>
      </c>
      <c r="AU1742" s="179" t="s">
        <v>82</v>
      </c>
      <c r="AV1742" s="176" t="s">
        <v>80</v>
      </c>
      <c r="AW1742" s="176" t="s">
        <v>29</v>
      </c>
      <c r="AX1742" s="176" t="s">
        <v>72</v>
      </c>
      <c r="AY1742" s="179" t="s">
        <v>124</v>
      </c>
    </row>
    <row r="1743" s="184" customFormat="true" ht="12.8" hidden="false" customHeight="false" outlineLevel="0" collapsed="false">
      <c r="B1743" s="185"/>
      <c r="D1743" s="178" t="s">
        <v>133</v>
      </c>
      <c r="E1743" s="186"/>
      <c r="F1743" s="187" t="s">
        <v>2390</v>
      </c>
      <c r="H1743" s="188" t="n">
        <v>22.278</v>
      </c>
      <c r="L1743" s="185"/>
      <c r="M1743" s="189"/>
      <c r="N1743" s="190"/>
      <c r="O1743" s="190"/>
      <c r="P1743" s="190"/>
      <c r="Q1743" s="190"/>
      <c r="R1743" s="190"/>
      <c r="S1743" s="190"/>
      <c r="T1743" s="191"/>
      <c r="AT1743" s="186" t="s">
        <v>133</v>
      </c>
      <c r="AU1743" s="186" t="s">
        <v>82</v>
      </c>
      <c r="AV1743" s="184" t="s">
        <v>82</v>
      </c>
      <c r="AW1743" s="184" t="s">
        <v>29</v>
      </c>
      <c r="AX1743" s="184" t="s">
        <v>72</v>
      </c>
      <c r="AY1743" s="186" t="s">
        <v>124</v>
      </c>
    </row>
    <row r="1744" s="184" customFormat="true" ht="12.8" hidden="false" customHeight="false" outlineLevel="0" collapsed="false">
      <c r="B1744" s="185"/>
      <c r="D1744" s="178" t="s">
        <v>133</v>
      </c>
      <c r="E1744" s="186"/>
      <c r="F1744" s="187" t="s">
        <v>2391</v>
      </c>
      <c r="H1744" s="188" t="n">
        <v>12.093</v>
      </c>
      <c r="L1744" s="185"/>
      <c r="M1744" s="189"/>
      <c r="N1744" s="190"/>
      <c r="O1744" s="190"/>
      <c r="P1744" s="190"/>
      <c r="Q1744" s="190"/>
      <c r="R1744" s="190"/>
      <c r="S1744" s="190"/>
      <c r="T1744" s="191"/>
      <c r="AT1744" s="186" t="s">
        <v>133</v>
      </c>
      <c r="AU1744" s="186" t="s">
        <v>82</v>
      </c>
      <c r="AV1744" s="184" t="s">
        <v>82</v>
      </c>
      <c r="AW1744" s="184" t="s">
        <v>29</v>
      </c>
      <c r="AX1744" s="184" t="s">
        <v>72</v>
      </c>
      <c r="AY1744" s="186" t="s">
        <v>124</v>
      </c>
    </row>
    <row r="1745" s="184" customFormat="true" ht="12.8" hidden="false" customHeight="false" outlineLevel="0" collapsed="false">
      <c r="B1745" s="185"/>
      <c r="D1745" s="178" t="s">
        <v>133</v>
      </c>
      <c r="E1745" s="186"/>
      <c r="F1745" s="187" t="s">
        <v>2391</v>
      </c>
      <c r="H1745" s="188" t="n">
        <v>12.093</v>
      </c>
      <c r="L1745" s="185"/>
      <c r="M1745" s="189"/>
      <c r="N1745" s="190"/>
      <c r="O1745" s="190"/>
      <c r="P1745" s="190"/>
      <c r="Q1745" s="190"/>
      <c r="R1745" s="190"/>
      <c r="S1745" s="190"/>
      <c r="T1745" s="191"/>
      <c r="AT1745" s="186" t="s">
        <v>133</v>
      </c>
      <c r="AU1745" s="186" t="s">
        <v>82</v>
      </c>
      <c r="AV1745" s="184" t="s">
        <v>82</v>
      </c>
      <c r="AW1745" s="184" t="s">
        <v>29</v>
      </c>
      <c r="AX1745" s="184" t="s">
        <v>72</v>
      </c>
      <c r="AY1745" s="186" t="s">
        <v>124</v>
      </c>
    </row>
    <row r="1746" s="176" customFormat="true" ht="12.8" hidden="false" customHeight="false" outlineLevel="0" collapsed="false">
      <c r="B1746" s="177"/>
      <c r="D1746" s="178" t="s">
        <v>133</v>
      </c>
      <c r="E1746" s="179"/>
      <c r="F1746" s="180" t="s">
        <v>2392</v>
      </c>
      <c r="H1746" s="179"/>
      <c r="L1746" s="177"/>
      <c r="M1746" s="181"/>
      <c r="N1746" s="182"/>
      <c r="O1746" s="182"/>
      <c r="P1746" s="182"/>
      <c r="Q1746" s="182"/>
      <c r="R1746" s="182"/>
      <c r="S1746" s="182"/>
      <c r="T1746" s="183"/>
      <c r="AT1746" s="179" t="s">
        <v>133</v>
      </c>
      <c r="AU1746" s="179" t="s">
        <v>82</v>
      </c>
      <c r="AV1746" s="176" t="s">
        <v>80</v>
      </c>
      <c r="AW1746" s="176" t="s">
        <v>29</v>
      </c>
      <c r="AX1746" s="176" t="s">
        <v>72</v>
      </c>
      <c r="AY1746" s="179" t="s">
        <v>124</v>
      </c>
    </row>
    <row r="1747" s="184" customFormat="true" ht="12.8" hidden="false" customHeight="false" outlineLevel="0" collapsed="false">
      <c r="B1747" s="185"/>
      <c r="D1747" s="178" t="s">
        <v>133</v>
      </c>
      <c r="E1747" s="186"/>
      <c r="F1747" s="187" t="s">
        <v>2393</v>
      </c>
      <c r="H1747" s="188" t="n">
        <v>16.311</v>
      </c>
      <c r="L1747" s="185"/>
      <c r="M1747" s="189"/>
      <c r="N1747" s="190"/>
      <c r="O1747" s="190"/>
      <c r="P1747" s="190"/>
      <c r="Q1747" s="190"/>
      <c r="R1747" s="190"/>
      <c r="S1747" s="190"/>
      <c r="T1747" s="191"/>
      <c r="AT1747" s="186" t="s">
        <v>133</v>
      </c>
      <c r="AU1747" s="186" t="s">
        <v>82</v>
      </c>
      <c r="AV1747" s="184" t="s">
        <v>82</v>
      </c>
      <c r="AW1747" s="184" t="s">
        <v>29</v>
      </c>
      <c r="AX1747" s="184" t="s">
        <v>72</v>
      </c>
      <c r="AY1747" s="186" t="s">
        <v>124</v>
      </c>
    </row>
    <row r="1748" s="184" customFormat="true" ht="12.8" hidden="false" customHeight="false" outlineLevel="0" collapsed="false">
      <c r="B1748" s="185"/>
      <c r="D1748" s="178" t="s">
        <v>133</v>
      </c>
      <c r="E1748" s="186"/>
      <c r="F1748" s="187" t="s">
        <v>2394</v>
      </c>
      <c r="H1748" s="188" t="n">
        <v>15.015</v>
      </c>
      <c r="L1748" s="185"/>
      <c r="M1748" s="189"/>
      <c r="N1748" s="190"/>
      <c r="O1748" s="190"/>
      <c r="P1748" s="190"/>
      <c r="Q1748" s="190"/>
      <c r="R1748" s="190"/>
      <c r="S1748" s="190"/>
      <c r="T1748" s="191"/>
      <c r="AT1748" s="186" t="s">
        <v>133</v>
      </c>
      <c r="AU1748" s="186" t="s">
        <v>82</v>
      </c>
      <c r="AV1748" s="184" t="s">
        <v>82</v>
      </c>
      <c r="AW1748" s="184" t="s">
        <v>29</v>
      </c>
      <c r="AX1748" s="184" t="s">
        <v>72</v>
      </c>
      <c r="AY1748" s="186" t="s">
        <v>124</v>
      </c>
    </row>
    <row r="1749" s="184" customFormat="true" ht="12.8" hidden="false" customHeight="false" outlineLevel="0" collapsed="false">
      <c r="B1749" s="185"/>
      <c r="D1749" s="178" t="s">
        <v>133</v>
      </c>
      <c r="E1749" s="186"/>
      <c r="F1749" s="187" t="s">
        <v>2395</v>
      </c>
      <c r="H1749" s="188" t="n">
        <v>12.806</v>
      </c>
      <c r="L1749" s="185"/>
      <c r="M1749" s="189"/>
      <c r="N1749" s="190"/>
      <c r="O1749" s="190"/>
      <c r="P1749" s="190"/>
      <c r="Q1749" s="190"/>
      <c r="R1749" s="190"/>
      <c r="S1749" s="190"/>
      <c r="T1749" s="191"/>
      <c r="AT1749" s="186" t="s">
        <v>133</v>
      </c>
      <c r="AU1749" s="186" t="s">
        <v>82</v>
      </c>
      <c r="AV1749" s="184" t="s">
        <v>82</v>
      </c>
      <c r="AW1749" s="184" t="s">
        <v>29</v>
      </c>
      <c r="AX1749" s="184" t="s">
        <v>72</v>
      </c>
      <c r="AY1749" s="186" t="s">
        <v>124</v>
      </c>
    </row>
    <row r="1750" s="176" customFormat="true" ht="12.8" hidden="false" customHeight="false" outlineLevel="0" collapsed="false">
      <c r="B1750" s="177"/>
      <c r="D1750" s="178" t="s">
        <v>133</v>
      </c>
      <c r="E1750" s="179"/>
      <c r="F1750" s="180" t="s">
        <v>2396</v>
      </c>
      <c r="H1750" s="179"/>
      <c r="L1750" s="177"/>
      <c r="M1750" s="181"/>
      <c r="N1750" s="182"/>
      <c r="O1750" s="182"/>
      <c r="P1750" s="182"/>
      <c r="Q1750" s="182"/>
      <c r="R1750" s="182"/>
      <c r="S1750" s="182"/>
      <c r="T1750" s="183"/>
      <c r="AT1750" s="179" t="s">
        <v>133</v>
      </c>
      <c r="AU1750" s="179" t="s">
        <v>82</v>
      </c>
      <c r="AV1750" s="176" t="s">
        <v>80</v>
      </c>
      <c r="AW1750" s="176" t="s">
        <v>29</v>
      </c>
      <c r="AX1750" s="176" t="s">
        <v>72</v>
      </c>
      <c r="AY1750" s="179" t="s">
        <v>124</v>
      </c>
    </row>
    <row r="1751" s="184" customFormat="true" ht="12.8" hidden="false" customHeight="false" outlineLevel="0" collapsed="false">
      <c r="B1751" s="185"/>
      <c r="D1751" s="178" t="s">
        <v>133</v>
      </c>
      <c r="E1751" s="186"/>
      <c r="F1751" s="187" t="s">
        <v>2397</v>
      </c>
      <c r="H1751" s="188" t="n">
        <v>17.534</v>
      </c>
      <c r="L1751" s="185"/>
      <c r="M1751" s="189"/>
      <c r="N1751" s="190"/>
      <c r="O1751" s="190"/>
      <c r="P1751" s="190"/>
      <c r="Q1751" s="190"/>
      <c r="R1751" s="190"/>
      <c r="S1751" s="190"/>
      <c r="T1751" s="191"/>
      <c r="AT1751" s="186" t="s">
        <v>133</v>
      </c>
      <c r="AU1751" s="186" t="s">
        <v>82</v>
      </c>
      <c r="AV1751" s="184" t="s">
        <v>82</v>
      </c>
      <c r="AW1751" s="184" t="s">
        <v>29</v>
      </c>
      <c r="AX1751" s="184" t="s">
        <v>72</v>
      </c>
      <c r="AY1751" s="186" t="s">
        <v>124</v>
      </c>
    </row>
    <row r="1752" s="184" customFormat="true" ht="12.8" hidden="false" customHeight="false" outlineLevel="0" collapsed="false">
      <c r="B1752" s="185"/>
      <c r="D1752" s="178" t="s">
        <v>133</v>
      </c>
      <c r="E1752" s="186"/>
      <c r="F1752" s="187" t="s">
        <v>2398</v>
      </c>
      <c r="H1752" s="188" t="n">
        <v>7.971</v>
      </c>
      <c r="L1752" s="185"/>
      <c r="M1752" s="189"/>
      <c r="N1752" s="190"/>
      <c r="O1752" s="190"/>
      <c r="P1752" s="190"/>
      <c r="Q1752" s="190"/>
      <c r="R1752" s="190"/>
      <c r="S1752" s="190"/>
      <c r="T1752" s="191"/>
      <c r="AT1752" s="186" t="s">
        <v>133</v>
      </c>
      <c r="AU1752" s="186" t="s">
        <v>82</v>
      </c>
      <c r="AV1752" s="184" t="s">
        <v>82</v>
      </c>
      <c r="AW1752" s="184" t="s">
        <v>29</v>
      </c>
      <c r="AX1752" s="184" t="s">
        <v>72</v>
      </c>
      <c r="AY1752" s="186" t="s">
        <v>124</v>
      </c>
    </row>
    <row r="1753" s="197" customFormat="true" ht="12.8" hidden="false" customHeight="false" outlineLevel="0" collapsed="false">
      <c r="B1753" s="198"/>
      <c r="D1753" s="178" t="s">
        <v>133</v>
      </c>
      <c r="E1753" s="199"/>
      <c r="F1753" s="200" t="s">
        <v>234</v>
      </c>
      <c r="H1753" s="201" t="n">
        <v>276.103</v>
      </c>
      <c r="L1753" s="198"/>
      <c r="M1753" s="202"/>
      <c r="N1753" s="203"/>
      <c r="O1753" s="203"/>
      <c r="P1753" s="203"/>
      <c r="Q1753" s="203"/>
      <c r="R1753" s="203"/>
      <c r="S1753" s="203"/>
      <c r="T1753" s="204"/>
      <c r="AT1753" s="199" t="s">
        <v>133</v>
      </c>
      <c r="AU1753" s="199" t="s">
        <v>82</v>
      </c>
      <c r="AV1753" s="197" t="s">
        <v>131</v>
      </c>
      <c r="AW1753" s="197" t="s">
        <v>29</v>
      </c>
      <c r="AX1753" s="197" t="s">
        <v>80</v>
      </c>
      <c r="AY1753" s="199" t="s">
        <v>124</v>
      </c>
    </row>
    <row r="1754" s="22" customFormat="true" ht="16.5" hidden="false" customHeight="true" outlineLevel="0" collapsed="false">
      <c r="A1754" s="17"/>
      <c r="B1754" s="162"/>
      <c r="C1754" s="205" t="s">
        <v>2399</v>
      </c>
      <c r="D1754" s="205" t="s">
        <v>272</v>
      </c>
      <c r="E1754" s="206" t="s">
        <v>2400</v>
      </c>
      <c r="F1754" s="207" t="s">
        <v>2401</v>
      </c>
      <c r="G1754" s="208" t="s">
        <v>256</v>
      </c>
      <c r="H1754" s="209" t="n">
        <v>317.518</v>
      </c>
      <c r="I1754" s="210"/>
      <c r="J1754" s="210" t="n">
        <f aca="false">ROUND(I1754*H1754,2)</f>
        <v>0</v>
      </c>
      <c r="K1754" s="211"/>
      <c r="L1754" s="212"/>
      <c r="M1754" s="213"/>
      <c r="N1754" s="214" t="s">
        <v>37</v>
      </c>
      <c r="O1754" s="172" t="n">
        <v>0</v>
      </c>
      <c r="P1754" s="172" t="n">
        <f aca="false">O1754*H1754</f>
        <v>0</v>
      </c>
      <c r="Q1754" s="172" t="n">
        <v>0.02</v>
      </c>
      <c r="R1754" s="172" t="n">
        <f aca="false">Q1754*H1754</f>
        <v>6.35036</v>
      </c>
      <c r="S1754" s="172" t="n">
        <v>0</v>
      </c>
      <c r="T1754" s="173" t="n">
        <f aca="false">S1754*H1754</f>
        <v>0</v>
      </c>
      <c r="U1754" s="17"/>
      <c r="V1754" s="17"/>
      <c r="W1754" s="17"/>
      <c r="X1754" s="17"/>
      <c r="Y1754" s="17"/>
      <c r="Z1754" s="17"/>
      <c r="AA1754" s="17"/>
      <c r="AB1754" s="17"/>
      <c r="AC1754" s="17"/>
      <c r="AD1754" s="17"/>
      <c r="AE1754" s="17"/>
      <c r="AR1754" s="174" t="s">
        <v>471</v>
      </c>
      <c r="AT1754" s="174" t="s">
        <v>272</v>
      </c>
      <c r="AU1754" s="174" t="s">
        <v>82</v>
      </c>
      <c r="AY1754" s="3" t="s">
        <v>124</v>
      </c>
      <c r="BE1754" s="175" t="n">
        <f aca="false">IF(N1754="základní",J1754,0)</f>
        <v>0</v>
      </c>
      <c r="BF1754" s="175" t="n">
        <f aca="false">IF(N1754="snížená",J1754,0)</f>
        <v>0</v>
      </c>
      <c r="BG1754" s="175" t="n">
        <f aca="false">IF(N1754="zákl. přenesená",J1754,0)</f>
        <v>0</v>
      </c>
      <c r="BH1754" s="175" t="n">
        <f aca="false">IF(N1754="sníž. přenesená",J1754,0)</f>
        <v>0</v>
      </c>
      <c r="BI1754" s="175" t="n">
        <f aca="false">IF(N1754="nulová",J1754,0)</f>
        <v>0</v>
      </c>
      <c r="BJ1754" s="3" t="s">
        <v>80</v>
      </c>
      <c r="BK1754" s="175" t="n">
        <f aca="false">ROUND(I1754*H1754,2)</f>
        <v>0</v>
      </c>
      <c r="BL1754" s="3" t="s">
        <v>321</v>
      </c>
      <c r="BM1754" s="174" t="s">
        <v>2402</v>
      </c>
    </row>
    <row r="1755" s="184" customFormat="true" ht="12.8" hidden="false" customHeight="false" outlineLevel="0" collapsed="false">
      <c r="B1755" s="185"/>
      <c r="D1755" s="178" t="s">
        <v>133</v>
      </c>
      <c r="F1755" s="187" t="s">
        <v>2403</v>
      </c>
      <c r="H1755" s="188" t="n">
        <v>317.518</v>
      </c>
      <c r="L1755" s="185"/>
      <c r="M1755" s="189"/>
      <c r="N1755" s="190"/>
      <c r="O1755" s="190"/>
      <c r="P1755" s="190"/>
      <c r="Q1755" s="190"/>
      <c r="R1755" s="190"/>
      <c r="S1755" s="190"/>
      <c r="T1755" s="191"/>
      <c r="AT1755" s="186" t="s">
        <v>133</v>
      </c>
      <c r="AU1755" s="186" t="s">
        <v>82</v>
      </c>
      <c r="AV1755" s="184" t="s">
        <v>82</v>
      </c>
      <c r="AW1755" s="184" t="s">
        <v>2</v>
      </c>
      <c r="AX1755" s="184" t="s">
        <v>80</v>
      </c>
      <c r="AY1755" s="186" t="s">
        <v>124</v>
      </c>
    </row>
    <row r="1756" s="22" customFormat="true" ht="21.75" hidden="false" customHeight="true" outlineLevel="0" collapsed="false">
      <c r="A1756" s="17"/>
      <c r="B1756" s="162"/>
      <c r="C1756" s="163" t="s">
        <v>2404</v>
      </c>
      <c r="D1756" s="163" t="s">
        <v>127</v>
      </c>
      <c r="E1756" s="164" t="s">
        <v>2405</v>
      </c>
      <c r="F1756" s="165" t="s">
        <v>2406</v>
      </c>
      <c r="G1756" s="166" t="s">
        <v>1238</v>
      </c>
      <c r="H1756" s="167" t="n">
        <v>6284.28</v>
      </c>
      <c r="I1756" s="168"/>
      <c r="J1756" s="168" t="n">
        <f aca="false">ROUND(I1756*H1756,2)</f>
        <v>0</v>
      </c>
      <c r="K1756" s="169"/>
      <c r="L1756" s="18"/>
      <c r="M1756" s="170"/>
      <c r="N1756" s="171" t="s">
        <v>37</v>
      </c>
      <c r="O1756" s="172" t="n">
        <v>0</v>
      </c>
      <c r="P1756" s="172" t="n">
        <f aca="false">O1756*H1756</f>
        <v>0</v>
      </c>
      <c r="Q1756" s="172" t="n">
        <v>0</v>
      </c>
      <c r="R1756" s="172" t="n">
        <f aca="false">Q1756*H1756</f>
        <v>0</v>
      </c>
      <c r="S1756" s="172" t="n">
        <v>0</v>
      </c>
      <c r="T1756" s="173" t="n">
        <f aca="false">S1756*H1756</f>
        <v>0</v>
      </c>
      <c r="U1756" s="17"/>
      <c r="V1756" s="17"/>
      <c r="W1756" s="17"/>
      <c r="X1756" s="17"/>
      <c r="Y1756" s="17"/>
      <c r="Z1756" s="17"/>
      <c r="AA1756" s="17"/>
      <c r="AB1756" s="17"/>
      <c r="AC1756" s="17"/>
      <c r="AD1756" s="17"/>
      <c r="AE1756" s="17"/>
      <c r="AR1756" s="174" t="s">
        <v>321</v>
      </c>
      <c r="AT1756" s="174" t="s">
        <v>127</v>
      </c>
      <c r="AU1756" s="174" t="s">
        <v>82</v>
      </c>
      <c r="AY1756" s="3" t="s">
        <v>124</v>
      </c>
      <c r="BE1756" s="175" t="n">
        <f aca="false">IF(N1756="základní",J1756,0)</f>
        <v>0</v>
      </c>
      <c r="BF1756" s="175" t="n">
        <f aca="false">IF(N1756="snížená",J1756,0)</f>
        <v>0</v>
      </c>
      <c r="BG1756" s="175" t="n">
        <f aca="false">IF(N1756="zákl. přenesená",J1756,0)</f>
        <v>0</v>
      </c>
      <c r="BH1756" s="175" t="n">
        <f aca="false">IF(N1756="sníž. přenesená",J1756,0)</f>
        <v>0</v>
      </c>
      <c r="BI1756" s="175" t="n">
        <f aca="false">IF(N1756="nulová",J1756,0)</f>
        <v>0</v>
      </c>
      <c r="BJ1756" s="3" t="s">
        <v>80</v>
      </c>
      <c r="BK1756" s="175" t="n">
        <f aca="false">ROUND(I1756*H1756,2)</f>
        <v>0</v>
      </c>
      <c r="BL1756" s="3" t="s">
        <v>321</v>
      </c>
      <c r="BM1756" s="174" t="s">
        <v>2407</v>
      </c>
    </row>
    <row r="1757" s="149" customFormat="true" ht="22.8" hidden="false" customHeight="true" outlineLevel="0" collapsed="false">
      <c r="B1757" s="150"/>
      <c r="D1757" s="151" t="s">
        <v>71</v>
      </c>
      <c r="E1757" s="160" t="s">
        <v>2408</v>
      </c>
      <c r="F1757" s="160" t="s">
        <v>2409</v>
      </c>
      <c r="J1757" s="161" t="n">
        <f aca="false">BK1757</f>
        <v>0</v>
      </c>
      <c r="L1757" s="150"/>
      <c r="M1757" s="154"/>
      <c r="N1757" s="155"/>
      <c r="O1757" s="155"/>
      <c r="P1757" s="156" t="n">
        <f aca="false">SUM(P1758:P1780)</f>
        <v>156.156983</v>
      </c>
      <c r="Q1757" s="155"/>
      <c r="R1757" s="156" t="n">
        <f aca="false">SUM(R1758:R1780)</f>
        <v>0.22212096</v>
      </c>
      <c r="S1757" s="155"/>
      <c r="T1757" s="157" t="n">
        <f aca="false">SUM(T1758:T1780)</f>
        <v>0</v>
      </c>
      <c r="AR1757" s="151" t="s">
        <v>82</v>
      </c>
      <c r="AT1757" s="158" t="s">
        <v>71</v>
      </c>
      <c r="AU1757" s="158" t="s">
        <v>80</v>
      </c>
      <c r="AY1757" s="151" t="s">
        <v>124</v>
      </c>
      <c r="BK1757" s="159" t="n">
        <f aca="false">SUM(BK1758:BK1780)</f>
        <v>0</v>
      </c>
    </row>
    <row r="1758" s="22" customFormat="true" ht="16.5" hidden="false" customHeight="true" outlineLevel="0" collapsed="false">
      <c r="A1758" s="17"/>
      <c r="B1758" s="162"/>
      <c r="C1758" s="163" t="s">
        <v>2410</v>
      </c>
      <c r="D1758" s="163" t="s">
        <v>127</v>
      </c>
      <c r="E1758" s="164" t="s">
        <v>2411</v>
      </c>
      <c r="F1758" s="165" t="s">
        <v>2412</v>
      </c>
      <c r="G1758" s="166" t="s">
        <v>256</v>
      </c>
      <c r="H1758" s="167" t="n">
        <v>19.22</v>
      </c>
      <c r="I1758" s="168"/>
      <c r="J1758" s="168" t="n">
        <f aca="false">ROUND(I1758*H1758,2)</f>
        <v>0</v>
      </c>
      <c r="K1758" s="169"/>
      <c r="L1758" s="18"/>
      <c r="M1758" s="170"/>
      <c r="N1758" s="171" t="s">
        <v>37</v>
      </c>
      <c r="O1758" s="172" t="n">
        <v>0.104</v>
      </c>
      <c r="P1758" s="172" t="n">
        <f aca="false">O1758*H1758</f>
        <v>1.99888</v>
      </c>
      <c r="Q1758" s="172" t="n">
        <v>0.0002</v>
      </c>
      <c r="R1758" s="172" t="n">
        <f aca="false">Q1758*H1758</f>
        <v>0.003844</v>
      </c>
      <c r="S1758" s="172" t="n">
        <v>0</v>
      </c>
      <c r="T1758" s="173" t="n">
        <f aca="false">S1758*H1758</f>
        <v>0</v>
      </c>
      <c r="U1758" s="17"/>
      <c r="V1758" s="17"/>
      <c r="W1758" s="17"/>
      <c r="X1758" s="17"/>
      <c r="Y1758" s="17"/>
      <c r="Z1758" s="17"/>
      <c r="AA1758" s="17"/>
      <c r="AB1758" s="17"/>
      <c r="AC1758" s="17"/>
      <c r="AD1758" s="17"/>
      <c r="AE1758" s="17"/>
      <c r="AR1758" s="174" t="s">
        <v>321</v>
      </c>
      <c r="AT1758" s="174" t="s">
        <v>127</v>
      </c>
      <c r="AU1758" s="174" t="s">
        <v>82</v>
      </c>
      <c r="AY1758" s="3" t="s">
        <v>124</v>
      </c>
      <c r="BE1758" s="175" t="n">
        <f aca="false">IF(N1758="základní",J1758,0)</f>
        <v>0</v>
      </c>
      <c r="BF1758" s="175" t="n">
        <f aca="false">IF(N1758="snížená",J1758,0)</f>
        <v>0</v>
      </c>
      <c r="BG1758" s="175" t="n">
        <f aca="false">IF(N1758="zákl. přenesená",J1758,0)</f>
        <v>0</v>
      </c>
      <c r="BH1758" s="175" t="n">
        <f aca="false">IF(N1758="sníž. přenesená",J1758,0)</f>
        <v>0</v>
      </c>
      <c r="BI1758" s="175" t="n">
        <f aca="false">IF(N1758="nulová",J1758,0)</f>
        <v>0</v>
      </c>
      <c r="BJ1758" s="3" t="s">
        <v>80</v>
      </c>
      <c r="BK1758" s="175" t="n">
        <f aca="false">ROUND(I1758*H1758,2)</f>
        <v>0</v>
      </c>
      <c r="BL1758" s="3" t="s">
        <v>321</v>
      </c>
      <c r="BM1758" s="174" t="s">
        <v>2413</v>
      </c>
    </row>
    <row r="1759" s="176" customFormat="true" ht="12.8" hidden="false" customHeight="false" outlineLevel="0" collapsed="false">
      <c r="B1759" s="177"/>
      <c r="D1759" s="178" t="s">
        <v>133</v>
      </c>
      <c r="E1759" s="179"/>
      <c r="F1759" s="180" t="s">
        <v>2414</v>
      </c>
      <c r="H1759" s="179"/>
      <c r="L1759" s="177"/>
      <c r="M1759" s="181"/>
      <c r="N1759" s="182"/>
      <c r="O1759" s="182"/>
      <c r="P1759" s="182"/>
      <c r="Q1759" s="182"/>
      <c r="R1759" s="182"/>
      <c r="S1759" s="182"/>
      <c r="T1759" s="183"/>
      <c r="AT1759" s="179" t="s">
        <v>133</v>
      </c>
      <c r="AU1759" s="179" t="s">
        <v>82</v>
      </c>
      <c r="AV1759" s="176" t="s">
        <v>80</v>
      </c>
      <c r="AW1759" s="176" t="s">
        <v>29</v>
      </c>
      <c r="AX1759" s="176" t="s">
        <v>72</v>
      </c>
      <c r="AY1759" s="179" t="s">
        <v>124</v>
      </c>
    </row>
    <row r="1760" s="184" customFormat="true" ht="19.7" hidden="false" customHeight="false" outlineLevel="0" collapsed="false">
      <c r="B1760" s="185"/>
      <c r="D1760" s="178" t="s">
        <v>133</v>
      </c>
      <c r="E1760" s="186"/>
      <c r="F1760" s="187" t="s">
        <v>2415</v>
      </c>
      <c r="H1760" s="188" t="n">
        <v>19.22</v>
      </c>
      <c r="L1760" s="185"/>
      <c r="M1760" s="189"/>
      <c r="N1760" s="190"/>
      <c r="O1760" s="190"/>
      <c r="P1760" s="190"/>
      <c r="Q1760" s="190"/>
      <c r="R1760" s="190"/>
      <c r="S1760" s="190"/>
      <c r="T1760" s="191"/>
      <c r="AT1760" s="186" t="s">
        <v>133</v>
      </c>
      <c r="AU1760" s="186" t="s">
        <v>82</v>
      </c>
      <c r="AV1760" s="184" t="s">
        <v>82</v>
      </c>
      <c r="AW1760" s="184" t="s">
        <v>29</v>
      </c>
      <c r="AX1760" s="184" t="s">
        <v>80</v>
      </c>
      <c r="AY1760" s="186" t="s">
        <v>124</v>
      </c>
    </row>
    <row r="1761" s="22" customFormat="true" ht="16.5" hidden="false" customHeight="true" outlineLevel="0" collapsed="false">
      <c r="A1761" s="17"/>
      <c r="B1761" s="162"/>
      <c r="C1761" s="163" t="s">
        <v>2416</v>
      </c>
      <c r="D1761" s="163" t="s">
        <v>127</v>
      </c>
      <c r="E1761" s="164" t="s">
        <v>2417</v>
      </c>
      <c r="F1761" s="165" t="s">
        <v>2418</v>
      </c>
      <c r="G1761" s="166" t="s">
        <v>256</v>
      </c>
      <c r="H1761" s="167" t="n">
        <v>633.07</v>
      </c>
      <c r="I1761" s="168"/>
      <c r="J1761" s="168" t="n">
        <f aca="false">ROUND(I1761*H1761,2)</f>
        <v>0</v>
      </c>
      <c r="K1761" s="169"/>
      <c r="L1761" s="18"/>
      <c r="M1761" s="170"/>
      <c r="N1761" s="171" t="s">
        <v>37</v>
      </c>
      <c r="O1761" s="172" t="n">
        <v>0.113</v>
      </c>
      <c r="P1761" s="172" t="n">
        <f aca="false">O1761*H1761</f>
        <v>71.53691</v>
      </c>
      <c r="Q1761" s="172" t="n">
        <v>0.00016</v>
      </c>
      <c r="R1761" s="172" t="n">
        <f aca="false">Q1761*H1761</f>
        <v>0.1012912</v>
      </c>
      <c r="S1761" s="172" t="n">
        <v>0</v>
      </c>
      <c r="T1761" s="173" t="n">
        <f aca="false">S1761*H1761</f>
        <v>0</v>
      </c>
      <c r="U1761" s="17"/>
      <c r="V1761" s="17"/>
      <c r="W1761" s="17"/>
      <c r="X1761" s="17"/>
      <c r="Y1761" s="17"/>
      <c r="Z1761" s="17"/>
      <c r="AA1761" s="17"/>
      <c r="AB1761" s="17"/>
      <c r="AC1761" s="17"/>
      <c r="AD1761" s="17"/>
      <c r="AE1761" s="17"/>
      <c r="AR1761" s="174" t="s">
        <v>321</v>
      </c>
      <c r="AT1761" s="174" t="s">
        <v>127</v>
      </c>
      <c r="AU1761" s="174" t="s">
        <v>82</v>
      </c>
      <c r="AY1761" s="3" t="s">
        <v>124</v>
      </c>
      <c r="BE1761" s="175" t="n">
        <f aca="false">IF(N1761="základní",J1761,0)</f>
        <v>0</v>
      </c>
      <c r="BF1761" s="175" t="n">
        <f aca="false">IF(N1761="snížená",J1761,0)</f>
        <v>0</v>
      </c>
      <c r="BG1761" s="175" t="n">
        <f aca="false">IF(N1761="zákl. přenesená",J1761,0)</f>
        <v>0</v>
      </c>
      <c r="BH1761" s="175" t="n">
        <f aca="false">IF(N1761="sníž. přenesená",J1761,0)</f>
        <v>0</v>
      </c>
      <c r="BI1761" s="175" t="n">
        <f aca="false">IF(N1761="nulová",J1761,0)</f>
        <v>0</v>
      </c>
      <c r="BJ1761" s="3" t="s">
        <v>80</v>
      </c>
      <c r="BK1761" s="175" t="n">
        <f aca="false">ROUND(I1761*H1761,2)</f>
        <v>0</v>
      </c>
      <c r="BL1761" s="3" t="s">
        <v>321</v>
      </c>
      <c r="BM1761" s="174" t="s">
        <v>2419</v>
      </c>
    </row>
    <row r="1762" s="184" customFormat="true" ht="19.7" hidden="false" customHeight="false" outlineLevel="0" collapsed="false">
      <c r="B1762" s="185"/>
      <c r="D1762" s="178" t="s">
        <v>133</v>
      </c>
      <c r="E1762" s="186"/>
      <c r="F1762" s="187" t="s">
        <v>2420</v>
      </c>
      <c r="H1762" s="188" t="n">
        <v>340</v>
      </c>
      <c r="L1762" s="185"/>
      <c r="M1762" s="189"/>
      <c r="N1762" s="190"/>
      <c r="O1762" s="190"/>
      <c r="P1762" s="190"/>
      <c r="Q1762" s="190"/>
      <c r="R1762" s="190"/>
      <c r="S1762" s="190"/>
      <c r="T1762" s="191"/>
      <c r="AT1762" s="186" t="s">
        <v>133</v>
      </c>
      <c r="AU1762" s="186" t="s">
        <v>82</v>
      </c>
      <c r="AV1762" s="184" t="s">
        <v>82</v>
      </c>
      <c r="AW1762" s="184" t="s">
        <v>29</v>
      </c>
      <c r="AX1762" s="184" t="s">
        <v>72</v>
      </c>
      <c r="AY1762" s="186" t="s">
        <v>124</v>
      </c>
    </row>
    <row r="1763" s="184" customFormat="true" ht="12.8" hidden="false" customHeight="false" outlineLevel="0" collapsed="false">
      <c r="B1763" s="185"/>
      <c r="D1763" s="178" t="s">
        <v>133</v>
      </c>
      <c r="E1763" s="186"/>
      <c r="F1763" s="187" t="s">
        <v>2421</v>
      </c>
      <c r="H1763" s="188" t="n">
        <v>293.07</v>
      </c>
      <c r="L1763" s="185"/>
      <c r="M1763" s="189"/>
      <c r="N1763" s="190"/>
      <c r="O1763" s="190"/>
      <c r="P1763" s="190"/>
      <c r="Q1763" s="190"/>
      <c r="R1763" s="190"/>
      <c r="S1763" s="190"/>
      <c r="T1763" s="191"/>
      <c r="AT1763" s="186" t="s">
        <v>133</v>
      </c>
      <c r="AU1763" s="186" t="s">
        <v>82</v>
      </c>
      <c r="AV1763" s="184" t="s">
        <v>82</v>
      </c>
      <c r="AW1763" s="184" t="s">
        <v>29</v>
      </c>
      <c r="AX1763" s="184" t="s">
        <v>72</v>
      </c>
      <c r="AY1763" s="186" t="s">
        <v>124</v>
      </c>
    </row>
    <row r="1764" s="197" customFormat="true" ht="12.8" hidden="false" customHeight="false" outlineLevel="0" collapsed="false">
      <c r="B1764" s="198"/>
      <c r="D1764" s="178" t="s">
        <v>133</v>
      </c>
      <c r="E1764" s="199"/>
      <c r="F1764" s="200" t="s">
        <v>234</v>
      </c>
      <c r="H1764" s="201" t="n">
        <v>633.07</v>
      </c>
      <c r="L1764" s="198"/>
      <c r="M1764" s="202"/>
      <c r="N1764" s="203"/>
      <c r="O1764" s="203"/>
      <c r="P1764" s="203"/>
      <c r="Q1764" s="203"/>
      <c r="R1764" s="203"/>
      <c r="S1764" s="203"/>
      <c r="T1764" s="204"/>
      <c r="AT1764" s="199" t="s">
        <v>133</v>
      </c>
      <c r="AU1764" s="199" t="s">
        <v>82</v>
      </c>
      <c r="AV1764" s="197" t="s">
        <v>131</v>
      </c>
      <c r="AW1764" s="197" t="s">
        <v>29</v>
      </c>
      <c r="AX1764" s="197" t="s">
        <v>80</v>
      </c>
      <c r="AY1764" s="199" t="s">
        <v>124</v>
      </c>
    </row>
    <row r="1765" s="22" customFormat="true" ht="16.5" hidden="false" customHeight="true" outlineLevel="0" collapsed="false">
      <c r="A1765" s="17"/>
      <c r="B1765" s="162"/>
      <c r="C1765" s="163" t="s">
        <v>2422</v>
      </c>
      <c r="D1765" s="163" t="s">
        <v>127</v>
      </c>
      <c r="E1765" s="164" t="s">
        <v>2423</v>
      </c>
      <c r="F1765" s="165" t="s">
        <v>2424</v>
      </c>
      <c r="G1765" s="166" t="s">
        <v>256</v>
      </c>
      <c r="H1765" s="167" t="n">
        <v>731.161</v>
      </c>
      <c r="I1765" s="168"/>
      <c r="J1765" s="168" t="n">
        <f aca="false">ROUND(I1765*H1765,2)</f>
        <v>0</v>
      </c>
      <c r="K1765" s="169"/>
      <c r="L1765" s="18"/>
      <c r="M1765" s="170"/>
      <c r="N1765" s="171" t="s">
        <v>37</v>
      </c>
      <c r="O1765" s="172" t="n">
        <v>0.113</v>
      </c>
      <c r="P1765" s="172" t="n">
        <f aca="false">O1765*H1765</f>
        <v>82.621193</v>
      </c>
      <c r="Q1765" s="172" t="n">
        <v>0.00016</v>
      </c>
      <c r="R1765" s="172" t="n">
        <f aca="false">Q1765*H1765</f>
        <v>0.11698576</v>
      </c>
      <c r="S1765" s="172" t="n">
        <v>0</v>
      </c>
      <c r="T1765" s="173" t="n">
        <f aca="false">S1765*H1765</f>
        <v>0</v>
      </c>
      <c r="U1765" s="17"/>
      <c r="V1765" s="17"/>
      <c r="W1765" s="17"/>
      <c r="X1765" s="17"/>
      <c r="Y1765" s="17"/>
      <c r="Z1765" s="17"/>
      <c r="AA1765" s="17"/>
      <c r="AB1765" s="17"/>
      <c r="AC1765" s="17"/>
      <c r="AD1765" s="17"/>
      <c r="AE1765" s="17"/>
      <c r="AR1765" s="174" t="s">
        <v>321</v>
      </c>
      <c r="AT1765" s="174" t="s">
        <v>127</v>
      </c>
      <c r="AU1765" s="174" t="s">
        <v>82</v>
      </c>
      <c r="AY1765" s="3" t="s">
        <v>124</v>
      </c>
      <c r="BE1765" s="175" t="n">
        <f aca="false">IF(N1765="základní",J1765,0)</f>
        <v>0</v>
      </c>
      <c r="BF1765" s="175" t="n">
        <f aca="false">IF(N1765="snížená",J1765,0)</f>
        <v>0</v>
      </c>
      <c r="BG1765" s="175" t="n">
        <f aca="false">IF(N1765="zákl. přenesená",J1765,0)</f>
        <v>0</v>
      </c>
      <c r="BH1765" s="175" t="n">
        <f aca="false">IF(N1765="sníž. přenesená",J1765,0)</f>
        <v>0</v>
      </c>
      <c r="BI1765" s="175" t="n">
        <f aca="false">IF(N1765="nulová",J1765,0)</f>
        <v>0</v>
      </c>
      <c r="BJ1765" s="3" t="s">
        <v>80</v>
      </c>
      <c r="BK1765" s="175" t="n">
        <f aca="false">ROUND(I1765*H1765,2)</f>
        <v>0</v>
      </c>
      <c r="BL1765" s="3" t="s">
        <v>321</v>
      </c>
      <c r="BM1765" s="174" t="s">
        <v>2425</v>
      </c>
    </row>
    <row r="1766" s="176" customFormat="true" ht="12.8" hidden="false" customHeight="false" outlineLevel="0" collapsed="false">
      <c r="B1766" s="177"/>
      <c r="D1766" s="178" t="s">
        <v>133</v>
      </c>
      <c r="E1766" s="179"/>
      <c r="F1766" s="180" t="s">
        <v>2426</v>
      </c>
      <c r="H1766" s="179"/>
      <c r="L1766" s="177"/>
      <c r="M1766" s="181"/>
      <c r="N1766" s="182"/>
      <c r="O1766" s="182"/>
      <c r="P1766" s="182"/>
      <c r="Q1766" s="182"/>
      <c r="R1766" s="182"/>
      <c r="S1766" s="182"/>
      <c r="T1766" s="183"/>
      <c r="AT1766" s="179" t="s">
        <v>133</v>
      </c>
      <c r="AU1766" s="179" t="s">
        <v>82</v>
      </c>
      <c r="AV1766" s="176" t="s">
        <v>80</v>
      </c>
      <c r="AW1766" s="176" t="s">
        <v>29</v>
      </c>
      <c r="AX1766" s="176" t="s">
        <v>72</v>
      </c>
      <c r="AY1766" s="179" t="s">
        <v>124</v>
      </c>
    </row>
    <row r="1767" s="184" customFormat="true" ht="19.7" hidden="false" customHeight="false" outlineLevel="0" collapsed="false">
      <c r="B1767" s="185"/>
      <c r="D1767" s="178" t="s">
        <v>133</v>
      </c>
      <c r="E1767" s="186"/>
      <c r="F1767" s="187" t="s">
        <v>2427</v>
      </c>
      <c r="H1767" s="188" t="n">
        <v>256.368</v>
      </c>
      <c r="L1767" s="185"/>
      <c r="M1767" s="189"/>
      <c r="N1767" s="190"/>
      <c r="O1767" s="190"/>
      <c r="P1767" s="190"/>
      <c r="Q1767" s="190"/>
      <c r="R1767" s="190"/>
      <c r="S1767" s="190"/>
      <c r="T1767" s="191"/>
      <c r="AT1767" s="186" t="s">
        <v>133</v>
      </c>
      <c r="AU1767" s="186" t="s">
        <v>82</v>
      </c>
      <c r="AV1767" s="184" t="s">
        <v>82</v>
      </c>
      <c r="AW1767" s="184" t="s">
        <v>29</v>
      </c>
      <c r="AX1767" s="184" t="s">
        <v>72</v>
      </c>
      <c r="AY1767" s="186" t="s">
        <v>124</v>
      </c>
    </row>
    <row r="1768" s="184" customFormat="true" ht="19.7" hidden="false" customHeight="false" outlineLevel="0" collapsed="false">
      <c r="B1768" s="185"/>
      <c r="D1768" s="178" t="s">
        <v>133</v>
      </c>
      <c r="E1768" s="186"/>
      <c r="F1768" s="187" t="s">
        <v>2428</v>
      </c>
      <c r="H1768" s="188" t="n">
        <v>216.99</v>
      </c>
      <c r="L1768" s="185"/>
      <c r="M1768" s="189"/>
      <c r="N1768" s="190"/>
      <c r="O1768" s="190"/>
      <c r="P1768" s="190"/>
      <c r="Q1768" s="190"/>
      <c r="R1768" s="190"/>
      <c r="S1768" s="190"/>
      <c r="T1768" s="191"/>
      <c r="AT1768" s="186" t="s">
        <v>133</v>
      </c>
      <c r="AU1768" s="186" t="s">
        <v>82</v>
      </c>
      <c r="AV1768" s="184" t="s">
        <v>82</v>
      </c>
      <c r="AW1768" s="184" t="s">
        <v>29</v>
      </c>
      <c r="AX1768" s="184" t="s">
        <v>72</v>
      </c>
      <c r="AY1768" s="186" t="s">
        <v>124</v>
      </c>
    </row>
    <row r="1769" s="176" customFormat="true" ht="12.8" hidden="false" customHeight="false" outlineLevel="0" collapsed="false">
      <c r="B1769" s="177"/>
      <c r="D1769" s="178" t="s">
        <v>133</v>
      </c>
      <c r="E1769" s="179"/>
      <c r="F1769" s="180" t="s">
        <v>2429</v>
      </c>
      <c r="H1769" s="179"/>
      <c r="L1769" s="177"/>
      <c r="M1769" s="181"/>
      <c r="N1769" s="182"/>
      <c r="O1769" s="182"/>
      <c r="P1769" s="182"/>
      <c r="Q1769" s="182"/>
      <c r="R1769" s="182"/>
      <c r="S1769" s="182"/>
      <c r="T1769" s="183"/>
      <c r="AT1769" s="179" t="s">
        <v>133</v>
      </c>
      <c r="AU1769" s="179" t="s">
        <v>82</v>
      </c>
      <c r="AV1769" s="176" t="s">
        <v>80</v>
      </c>
      <c r="AW1769" s="176" t="s">
        <v>29</v>
      </c>
      <c r="AX1769" s="176" t="s">
        <v>72</v>
      </c>
      <c r="AY1769" s="179" t="s">
        <v>124</v>
      </c>
    </row>
    <row r="1770" s="184" customFormat="true" ht="12.8" hidden="false" customHeight="false" outlineLevel="0" collapsed="false">
      <c r="B1770" s="185"/>
      <c r="D1770" s="178" t="s">
        <v>133</v>
      </c>
      <c r="E1770" s="186"/>
      <c r="F1770" s="187" t="s">
        <v>2430</v>
      </c>
      <c r="H1770" s="188" t="n">
        <v>58.656</v>
      </c>
      <c r="L1770" s="185"/>
      <c r="M1770" s="189"/>
      <c r="N1770" s="190"/>
      <c r="O1770" s="190"/>
      <c r="P1770" s="190"/>
      <c r="Q1770" s="190"/>
      <c r="R1770" s="190"/>
      <c r="S1770" s="190"/>
      <c r="T1770" s="191"/>
      <c r="AT1770" s="186" t="s">
        <v>133</v>
      </c>
      <c r="AU1770" s="186" t="s">
        <v>82</v>
      </c>
      <c r="AV1770" s="184" t="s">
        <v>82</v>
      </c>
      <c r="AW1770" s="184" t="s">
        <v>29</v>
      </c>
      <c r="AX1770" s="184" t="s">
        <v>72</v>
      </c>
      <c r="AY1770" s="186" t="s">
        <v>124</v>
      </c>
    </row>
    <row r="1771" s="184" customFormat="true" ht="12.8" hidden="false" customHeight="false" outlineLevel="0" collapsed="false">
      <c r="B1771" s="185"/>
      <c r="D1771" s="178" t="s">
        <v>133</v>
      </c>
      <c r="E1771" s="186"/>
      <c r="F1771" s="187" t="s">
        <v>2431</v>
      </c>
      <c r="H1771" s="188" t="n">
        <v>7.916</v>
      </c>
      <c r="L1771" s="185"/>
      <c r="M1771" s="189"/>
      <c r="N1771" s="190"/>
      <c r="O1771" s="190"/>
      <c r="P1771" s="190"/>
      <c r="Q1771" s="190"/>
      <c r="R1771" s="190"/>
      <c r="S1771" s="190"/>
      <c r="T1771" s="191"/>
      <c r="AT1771" s="186" t="s">
        <v>133</v>
      </c>
      <c r="AU1771" s="186" t="s">
        <v>82</v>
      </c>
      <c r="AV1771" s="184" t="s">
        <v>82</v>
      </c>
      <c r="AW1771" s="184" t="s">
        <v>29</v>
      </c>
      <c r="AX1771" s="184" t="s">
        <v>72</v>
      </c>
      <c r="AY1771" s="186" t="s">
        <v>124</v>
      </c>
    </row>
    <row r="1772" s="184" customFormat="true" ht="12.8" hidden="false" customHeight="false" outlineLevel="0" collapsed="false">
      <c r="B1772" s="185"/>
      <c r="D1772" s="178" t="s">
        <v>133</v>
      </c>
      <c r="E1772" s="186"/>
      <c r="F1772" s="187" t="s">
        <v>2432</v>
      </c>
      <c r="H1772" s="188" t="n">
        <v>27.481</v>
      </c>
      <c r="L1772" s="185"/>
      <c r="M1772" s="189"/>
      <c r="N1772" s="190"/>
      <c r="O1772" s="190"/>
      <c r="P1772" s="190"/>
      <c r="Q1772" s="190"/>
      <c r="R1772" s="190"/>
      <c r="S1772" s="190"/>
      <c r="T1772" s="191"/>
      <c r="AT1772" s="186" t="s">
        <v>133</v>
      </c>
      <c r="AU1772" s="186" t="s">
        <v>82</v>
      </c>
      <c r="AV1772" s="184" t="s">
        <v>82</v>
      </c>
      <c r="AW1772" s="184" t="s">
        <v>29</v>
      </c>
      <c r="AX1772" s="184" t="s">
        <v>72</v>
      </c>
      <c r="AY1772" s="186" t="s">
        <v>124</v>
      </c>
    </row>
    <row r="1773" s="184" customFormat="true" ht="12.8" hidden="false" customHeight="false" outlineLevel="0" collapsed="false">
      <c r="B1773" s="185"/>
      <c r="D1773" s="178" t="s">
        <v>133</v>
      </c>
      <c r="E1773" s="186"/>
      <c r="F1773" s="187" t="s">
        <v>2433</v>
      </c>
      <c r="H1773" s="188" t="n">
        <v>50.371</v>
      </c>
      <c r="L1773" s="185"/>
      <c r="M1773" s="189"/>
      <c r="N1773" s="190"/>
      <c r="O1773" s="190"/>
      <c r="P1773" s="190"/>
      <c r="Q1773" s="190"/>
      <c r="R1773" s="190"/>
      <c r="S1773" s="190"/>
      <c r="T1773" s="191"/>
      <c r="AT1773" s="186" t="s">
        <v>133</v>
      </c>
      <c r="AU1773" s="186" t="s">
        <v>82</v>
      </c>
      <c r="AV1773" s="184" t="s">
        <v>82</v>
      </c>
      <c r="AW1773" s="184" t="s">
        <v>29</v>
      </c>
      <c r="AX1773" s="184" t="s">
        <v>72</v>
      </c>
      <c r="AY1773" s="186" t="s">
        <v>124</v>
      </c>
    </row>
    <row r="1774" s="184" customFormat="true" ht="12.8" hidden="false" customHeight="false" outlineLevel="0" collapsed="false">
      <c r="B1774" s="185"/>
      <c r="D1774" s="178" t="s">
        <v>133</v>
      </c>
      <c r="E1774" s="186"/>
      <c r="F1774" s="187" t="s">
        <v>2434</v>
      </c>
      <c r="H1774" s="188" t="n">
        <v>32.958</v>
      </c>
      <c r="L1774" s="185"/>
      <c r="M1774" s="189"/>
      <c r="N1774" s="190"/>
      <c r="O1774" s="190"/>
      <c r="P1774" s="190"/>
      <c r="Q1774" s="190"/>
      <c r="R1774" s="190"/>
      <c r="S1774" s="190"/>
      <c r="T1774" s="191"/>
      <c r="AT1774" s="186" t="s">
        <v>133</v>
      </c>
      <c r="AU1774" s="186" t="s">
        <v>82</v>
      </c>
      <c r="AV1774" s="184" t="s">
        <v>82</v>
      </c>
      <c r="AW1774" s="184" t="s">
        <v>29</v>
      </c>
      <c r="AX1774" s="184" t="s">
        <v>72</v>
      </c>
      <c r="AY1774" s="186" t="s">
        <v>124</v>
      </c>
    </row>
    <row r="1775" s="184" customFormat="true" ht="12.8" hidden="false" customHeight="false" outlineLevel="0" collapsed="false">
      <c r="B1775" s="185"/>
      <c r="D1775" s="178" t="s">
        <v>133</v>
      </c>
      <c r="E1775" s="186"/>
      <c r="F1775" s="187" t="s">
        <v>2435</v>
      </c>
      <c r="H1775" s="188" t="n">
        <v>13.671</v>
      </c>
      <c r="L1775" s="185"/>
      <c r="M1775" s="189"/>
      <c r="N1775" s="190"/>
      <c r="O1775" s="190"/>
      <c r="P1775" s="190"/>
      <c r="Q1775" s="190"/>
      <c r="R1775" s="190"/>
      <c r="S1775" s="190"/>
      <c r="T1775" s="191"/>
      <c r="AT1775" s="186" t="s">
        <v>133</v>
      </c>
      <c r="AU1775" s="186" t="s">
        <v>82</v>
      </c>
      <c r="AV1775" s="184" t="s">
        <v>82</v>
      </c>
      <c r="AW1775" s="184" t="s">
        <v>29</v>
      </c>
      <c r="AX1775" s="184" t="s">
        <v>72</v>
      </c>
      <c r="AY1775" s="186" t="s">
        <v>124</v>
      </c>
    </row>
    <row r="1776" s="176" customFormat="true" ht="12.8" hidden="false" customHeight="false" outlineLevel="0" collapsed="false">
      <c r="B1776" s="177"/>
      <c r="D1776" s="178" t="s">
        <v>133</v>
      </c>
      <c r="E1776" s="179"/>
      <c r="F1776" s="180" t="s">
        <v>388</v>
      </c>
      <c r="H1776" s="179"/>
      <c r="L1776" s="177"/>
      <c r="M1776" s="181"/>
      <c r="N1776" s="182"/>
      <c r="O1776" s="182"/>
      <c r="P1776" s="182"/>
      <c r="Q1776" s="182"/>
      <c r="R1776" s="182"/>
      <c r="S1776" s="182"/>
      <c r="T1776" s="183"/>
      <c r="AT1776" s="179" t="s">
        <v>133</v>
      </c>
      <c r="AU1776" s="179" t="s">
        <v>82</v>
      </c>
      <c r="AV1776" s="176" t="s">
        <v>80</v>
      </c>
      <c r="AW1776" s="176" t="s">
        <v>29</v>
      </c>
      <c r="AX1776" s="176" t="s">
        <v>72</v>
      </c>
      <c r="AY1776" s="179" t="s">
        <v>124</v>
      </c>
    </row>
    <row r="1777" s="184" customFormat="true" ht="12.8" hidden="false" customHeight="false" outlineLevel="0" collapsed="false">
      <c r="B1777" s="185"/>
      <c r="D1777" s="178" t="s">
        <v>133</v>
      </c>
      <c r="E1777" s="186"/>
      <c r="F1777" s="187" t="s">
        <v>2436</v>
      </c>
      <c r="H1777" s="188" t="n">
        <v>33.42</v>
      </c>
      <c r="L1777" s="185"/>
      <c r="M1777" s="189"/>
      <c r="N1777" s="190"/>
      <c r="O1777" s="190"/>
      <c r="P1777" s="190"/>
      <c r="Q1777" s="190"/>
      <c r="R1777" s="190"/>
      <c r="S1777" s="190"/>
      <c r="T1777" s="191"/>
      <c r="AT1777" s="186" t="s">
        <v>133</v>
      </c>
      <c r="AU1777" s="186" t="s">
        <v>82</v>
      </c>
      <c r="AV1777" s="184" t="s">
        <v>82</v>
      </c>
      <c r="AW1777" s="184" t="s">
        <v>29</v>
      </c>
      <c r="AX1777" s="184" t="s">
        <v>72</v>
      </c>
      <c r="AY1777" s="186" t="s">
        <v>124</v>
      </c>
    </row>
    <row r="1778" s="176" customFormat="true" ht="12.8" hidden="false" customHeight="false" outlineLevel="0" collapsed="false">
      <c r="B1778" s="177"/>
      <c r="D1778" s="178" t="s">
        <v>133</v>
      </c>
      <c r="E1778" s="179"/>
      <c r="F1778" s="180" t="s">
        <v>390</v>
      </c>
      <c r="H1778" s="179"/>
      <c r="L1778" s="177"/>
      <c r="M1778" s="181"/>
      <c r="N1778" s="182"/>
      <c r="O1778" s="182"/>
      <c r="P1778" s="182"/>
      <c r="Q1778" s="182"/>
      <c r="R1778" s="182"/>
      <c r="S1778" s="182"/>
      <c r="T1778" s="183"/>
      <c r="AT1778" s="179" t="s">
        <v>133</v>
      </c>
      <c r="AU1778" s="179" t="s">
        <v>82</v>
      </c>
      <c r="AV1778" s="176" t="s">
        <v>80</v>
      </c>
      <c r="AW1778" s="176" t="s">
        <v>29</v>
      </c>
      <c r="AX1778" s="176" t="s">
        <v>72</v>
      </c>
      <c r="AY1778" s="179" t="s">
        <v>124</v>
      </c>
    </row>
    <row r="1779" s="184" customFormat="true" ht="12.8" hidden="false" customHeight="false" outlineLevel="0" collapsed="false">
      <c r="B1779" s="185"/>
      <c r="D1779" s="178" t="s">
        <v>133</v>
      </c>
      <c r="E1779" s="186"/>
      <c r="F1779" s="187" t="s">
        <v>2437</v>
      </c>
      <c r="H1779" s="188" t="n">
        <v>33.33</v>
      </c>
      <c r="L1779" s="185"/>
      <c r="M1779" s="189"/>
      <c r="N1779" s="190"/>
      <c r="O1779" s="190"/>
      <c r="P1779" s="190"/>
      <c r="Q1779" s="190"/>
      <c r="R1779" s="190"/>
      <c r="S1779" s="190"/>
      <c r="T1779" s="191"/>
      <c r="AT1779" s="186" t="s">
        <v>133</v>
      </c>
      <c r="AU1779" s="186" t="s">
        <v>82</v>
      </c>
      <c r="AV1779" s="184" t="s">
        <v>82</v>
      </c>
      <c r="AW1779" s="184" t="s">
        <v>29</v>
      </c>
      <c r="AX1779" s="184" t="s">
        <v>72</v>
      </c>
      <c r="AY1779" s="186" t="s">
        <v>124</v>
      </c>
    </row>
    <row r="1780" s="197" customFormat="true" ht="12.8" hidden="false" customHeight="false" outlineLevel="0" collapsed="false">
      <c r="B1780" s="198"/>
      <c r="D1780" s="178" t="s">
        <v>133</v>
      </c>
      <c r="E1780" s="199"/>
      <c r="F1780" s="200" t="s">
        <v>234</v>
      </c>
      <c r="H1780" s="201" t="n">
        <v>731.161</v>
      </c>
      <c r="L1780" s="198"/>
      <c r="M1780" s="202"/>
      <c r="N1780" s="203"/>
      <c r="O1780" s="203"/>
      <c r="P1780" s="203"/>
      <c r="Q1780" s="203"/>
      <c r="R1780" s="203"/>
      <c r="S1780" s="203"/>
      <c r="T1780" s="204"/>
      <c r="AT1780" s="199" t="s">
        <v>133</v>
      </c>
      <c r="AU1780" s="199" t="s">
        <v>82</v>
      </c>
      <c r="AV1780" s="197" t="s">
        <v>131</v>
      </c>
      <c r="AW1780" s="197" t="s">
        <v>29</v>
      </c>
      <c r="AX1780" s="197" t="s">
        <v>80</v>
      </c>
      <c r="AY1780" s="199" t="s">
        <v>124</v>
      </c>
    </row>
    <row r="1781" s="149" customFormat="true" ht="22.8" hidden="false" customHeight="true" outlineLevel="0" collapsed="false">
      <c r="B1781" s="150"/>
      <c r="D1781" s="151" t="s">
        <v>71</v>
      </c>
      <c r="E1781" s="160" t="s">
        <v>2438</v>
      </c>
      <c r="F1781" s="160" t="s">
        <v>2439</v>
      </c>
      <c r="J1781" s="161" t="n">
        <f aca="false">BK1781</f>
        <v>0</v>
      </c>
      <c r="L1781" s="150"/>
      <c r="M1781" s="154"/>
      <c r="N1781" s="155"/>
      <c r="O1781" s="155"/>
      <c r="P1781" s="156" t="n">
        <f aca="false">SUM(P1782:P1792)</f>
        <v>0</v>
      </c>
      <c r="Q1781" s="155"/>
      <c r="R1781" s="156" t="n">
        <f aca="false">SUM(R1782:R1792)</f>
        <v>0</v>
      </c>
      <c r="S1781" s="155"/>
      <c r="T1781" s="157" t="n">
        <f aca="false">SUM(T1782:T1792)</f>
        <v>0</v>
      </c>
      <c r="AR1781" s="151" t="s">
        <v>82</v>
      </c>
      <c r="AT1781" s="158" t="s">
        <v>71</v>
      </c>
      <c r="AU1781" s="158" t="s">
        <v>80</v>
      </c>
      <c r="AY1781" s="151" t="s">
        <v>124</v>
      </c>
      <c r="BK1781" s="159" t="n">
        <f aca="false">SUM(BK1782:BK1792)</f>
        <v>0</v>
      </c>
    </row>
    <row r="1782" s="22" customFormat="true" ht="21.75" hidden="false" customHeight="true" outlineLevel="0" collapsed="false">
      <c r="A1782" s="17"/>
      <c r="B1782" s="162"/>
      <c r="C1782" s="163" t="s">
        <v>2440</v>
      </c>
      <c r="D1782" s="163" t="s">
        <v>127</v>
      </c>
      <c r="E1782" s="164" t="s">
        <v>2441</v>
      </c>
      <c r="F1782" s="165" t="s">
        <v>2442</v>
      </c>
      <c r="G1782" s="166" t="s">
        <v>256</v>
      </c>
      <c r="H1782" s="167" t="n">
        <v>935.587</v>
      </c>
      <c r="I1782" s="168"/>
      <c r="J1782" s="168" t="n">
        <f aca="false">ROUND(I1782*H1782,2)</f>
        <v>0</v>
      </c>
      <c r="K1782" s="169"/>
      <c r="L1782" s="18"/>
      <c r="M1782" s="170"/>
      <c r="N1782" s="171" t="s">
        <v>37</v>
      </c>
      <c r="O1782" s="172" t="n">
        <v>0</v>
      </c>
      <c r="P1782" s="172" t="n">
        <f aca="false">O1782*H1782</f>
        <v>0</v>
      </c>
      <c r="Q1782" s="172" t="n">
        <v>0</v>
      </c>
      <c r="R1782" s="172" t="n">
        <f aca="false">Q1782*H1782</f>
        <v>0</v>
      </c>
      <c r="S1782" s="172" t="n">
        <v>0</v>
      </c>
      <c r="T1782" s="173" t="n">
        <f aca="false">S1782*H1782</f>
        <v>0</v>
      </c>
      <c r="U1782" s="17"/>
      <c r="V1782" s="17"/>
      <c r="W1782" s="17"/>
      <c r="X1782" s="17"/>
      <c r="Y1782" s="17"/>
      <c r="Z1782" s="17"/>
      <c r="AA1782" s="17"/>
      <c r="AB1782" s="17"/>
      <c r="AC1782" s="17"/>
      <c r="AD1782" s="17"/>
      <c r="AE1782" s="17"/>
      <c r="AR1782" s="174" t="s">
        <v>321</v>
      </c>
      <c r="AT1782" s="174" t="s">
        <v>127</v>
      </c>
      <c r="AU1782" s="174" t="s">
        <v>82</v>
      </c>
      <c r="AY1782" s="3" t="s">
        <v>124</v>
      </c>
      <c r="BE1782" s="175" t="n">
        <f aca="false">IF(N1782="základní",J1782,0)</f>
        <v>0</v>
      </c>
      <c r="BF1782" s="175" t="n">
        <f aca="false">IF(N1782="snížená",J1782,0)</f>
        <v>0</v>
      </c>
      <c r="BG1782" s="175" t="n">
        <f aca="false">IF(N1782="zákl. přenesená",J1782,0)</f>
        <v>0</v>
      </c>
      <c r="BH1782" s="175" t="n">
        <f aca="false">IF(N1782="sníž. přenesená",J1782,0)</f>
        <v>0</v>
      </c>
      <c r="BI1782" s="175" t="n">
        <f aca="false">IF(N1782="nulová",J1782,0)</f>
        <v>0</v>
      </c>
      <c r="BJ1782" s="3" t="s">
        <v>80</v>
      </c>
      <c r="BK1782" s="175" t="n">
        <f aca="false">ROUND(I1782*H1782,2)</f>
        <v>0</v>
      </c>
      <c r="BL1782" s="3" t="s">
        <v>321</v>
      </c>
      <c r="BM1782" s="174" t="s">
        <v>2443</v>
      </c>
    </row>
    <row r="1783" s="176" customFormat="true" ht="12.8" hidden="false" customHeight="false" outlineLevel="0" collapsed="false">
      <c r="B1783" s="177"/>
      <c r="D1783" s="178" t="s">
        <v>133</v>
      </c>
      <c r="E1783" s="179"/>
      <c r="F1783" s="180" t="s">
        <v>2444</v>
      </c>
      <c r="H1783" s="179"/>
      <c r="L1783" s="177"/>
      <c r="M1783" s="181"/>
      <c r="N1783" s="182"/>
      <c r="O1783" s="182"/>
      <c r="P1783" s="182"/>
      <c r="Q1783" s="182"/>
      <c r="R1783" s="182"/>
      <c r="S1783" s="182"/>
      <c r="T1783" s="183"/>
      <c r="AT1783" s="179" t="s">
        <v>133</v>
      </c>
      <c r="AU1783" s="179" t="s">
        <v>82</v>
      </c>
      <c r="AV1783" s="176" t="s">
        <v>80</v>
      </c>
      <c r="AW1783" s="176" t="s">
        <v>29</v>
      </c>
      <c r="AX1783" s="176" t="s">
        <v>72</v>
      </c>
      <c r="AY1783" s="179" t="s">
        <v>124</v>
      </c>
    </row>
    <row r="1784" s="184" customFormat="true" ht="12.8" hidden="false" customHeight="false" outlineLevel="0" collapsed="false">
      <c r="B1784" s="185"/>
      <c r="D1784" s="178" t="s">
        <v>133</v>
      </c>
      <c r="E1784" s="186"/>
      <c r="F1784" s="187" t="s">
        <v>2445</v>
      </c>
      <c r="H1784" s="188" t="n">
        <v>935.587</v>
      </c>
      <c r="L1784" s="185"/>
      <c r="M1784" s="189"/>
      <c r="N1784" s="190"/>
      <c r="O1784" s="190"/>
      <c r="P1784" s="190"/>
      <c r="Q1784" s="190"/>
      <c r="R1784" s="190"/>
      <c r="S1784" s="190"/>
      <c r="T1784" s="191"/>
      <c r="AT1784" s="186" t="s">
        <v>133</v>
      </c>
      <c r="AU1784" s="186" t="s">
        <v>82</v>
      </c>
      <c r="AV1784" s="184" t="s">
        <v>82</v>
      </c>
      <c r="AW1784" s="184" t="s">
        <v>29</v>
      </c>
      <c r="AX1784" s="184" t="s">
        <v>80</v>
      </c>
      <c r="AY1784" s="186" t="s">
        <v>124</v>
      </c>
    </row>
    <row r="1785" s="22" customFormat="true" ht="21.75" hidden="false" customHeight="true" outlineLevel="0" collapsed="false">
      <c r="A1785" s="17"/>
      <c r="B1785" s="162"/>
      <c r="C1785" s="163" t="s">
        <v>2446</v>
      </c>
      <c r="D1785" s="163" t="s">
        <v>127</v>
      </c>
      <c r="E1785" s="164" t="s">
        <v>2447</v>
      </c>
      <c r="F1785" s="165" t="s">
        <v>2448</v>
      </c>
      <c r="G1785" s="166" t="s">
        <v>256</v>
      </c>
      <c r="H1785" s="167" t="n">
        <v>1093.483</v>
      </c>
      <c r="I1785" s="168"/>
      <c r="J1785" s="168" t="n">
        <f aca="false">ROUND(I1785*H1785,2)</f>
        <v>0</v>
      </c>
      <c r="K1785" s="169"/>
      <c r="L1785" s="18"/>
      <c r="M1785" s="170"/>
      <c r="N1785" s="171" t="s">
        <v>37</v>
      </c>
      <c r="O1785" s="172" t="n">
        <v>0</v>
      </c>
      <c r="P1785" s="172" t="n">
        <f aca="false">O1785*H1785</f>
        <v>0</v>
      </c>
      <c r="Q1785" s="172" t="n">
        <v>0</v>
      </c>
      <c r="R1785" s="172" t="n">
        <f aca="false">Q1785*H1785</f>
        <v>0</v>
      </c>
      <c r="S1785" s="172" t="n">
        <v>0</v>
      </c>
      <c r="T1785" s="173" t="n">
        <f aca="false">S1785*H1785</f>
        <v>0</v>
      </c>
      <c r="U1785" s="17"/>
      <c r="V1785" s="17"/>
      <c r="W1785" s="17"/>
      <c r="X1785" s="17"/>
      <c r="Y1785" s="17"/>
      <c r="Z1785" s="17"/>
      <c r="AA1785" s="17"/>
      <c r="AB1785" s="17"/>
      <c r="AC1785" s="17"/>
      <c r="AD1785" s="17"/>
      <c r="AE1785" s="17"/>
      <c r="AR1785" s="174" t="s">
        <v>321</v>
      </c>
      <c r="AT1785" s="174" t="s">
        <v>127</v>
      </c>
      <c r="AU1785" s="174" t="s">
        <v>82</v>
      </c>
      <c r="AY1785" s="3" t="s">
        <v>124</v>
      </c>
      <c r="BE1785" s="175" t="n">
        <f aca="false">IF(N1785="základní",J1785,0)</f>
        <v>0</v>
      </c>
      <c r="BF1785" s="175" t="n">
        <f aca="false">IF(N1785="snížená",J1785,0)</f>
        <v>0</v>
      </c>
      <c r="BG1785" s="175" t="n">
        <f aca="false">IF(N1785="zákl. přenesená",J1785,0)</f>
        <v>0</v>
      </c>
      <c r="BH1785" s="175" t="n">
        <f aca="false">IF(N1785="sníž. přenesená",J1785,0)</f>
        <v>0</v>
      </c>
      <c r="BI1785" s="175" t="n">
        <f aca="false">IF(N1785="nulová",J1785,0)</f>
        <v>0</v>
      </c>
      <c r="BJ1785" s="3" t="s">
        <v>80</v>
      </c>
      <c r="BK1785" s="175" t="n">
        <f aca="false">ROUND(I1785*H1785,2)</f>
        <v>0</v>
      </c>
      <c r="BL1785" s="3" t="s">
        <v>321</v>
      </c>
      <c r="BM1785" s="174" t="s">
        <v>2449</v>
      </c>
    </row>
    <row r="1786" s="176" customFormat="true" ht="12.8" hidden="false" customHeight="false" outlineLevel="0" collapsed="false">
      <c r="B1786" s="177"/>
      <c r="D1786" s="178" t="s">
        <v>133</v>
      </c>
      <c r="E1786" s="179"/>
      <c r="F1786" s="180" t="s">
        <v>2450</v>
      </c>
      <c r="H1786" s="179"/>
      <c r="L1786" s="177"/>
      <c r="M1786" s="181"/>
      <c r="N1786" s="182"/>
      <c r="O1786" s="182"/>
      <c r="P1786" s="182"/>
      <c r="Q1786" s="182"/>
      <c r="R1786" s="182"/>
      <c r="S1786" s="182"/>
      <c r="T1786" s="183"/>
      <c r="AT1786" s="179" t="s">
        <v>133</v>
      </c>
      <c r="AU1786" s="179" t="s">
        <v>82</v>
      </c>
      <c r="AV1786" s="176" t="s">
        <v>80</v>
      </c>
      <c r="AW1786" s="176" t="s">
        <v>29</v>
      </c>
      <c r="AX1786" s="176" t="s">
        <v>72</v>
      </c>
      <c r="AY1786" s="179" t="s">
        <v>124</v>
      </c>
    </row>
    <row r="1787" s="184" customFormat="true" ht="12.8" hidden="false" customHeight="false" outlineLevel="0" collapsed="false">
      <c r="B1787" s="185"/>
      <c r="D1787" s="178" t="s">
        <v>133</v>
      </c>
      <c r="E1787" s="186"/>
      <c r="F1787" s="187" t="s">
        <v>2445</v>
      </c>
      <c r="H1787" s="188" t="n">
        <v>935.587</v>
      </c>
      <c r="L1787" s="185"/>
      <c r="M1787" s="189"/>
      <c r="N1787" s="190"/>
      <c r="O1787" s="190"/>
      <c r="P1787" s="190"/>
      <c r="Q1787" s="190"/>
      <c r="R1787" s="190"/>
      <c r="S1787" s="190"/>
      <c r="T1787" s="191"/>
      <c r="AT1787" s="186" t="s">
        <v>133</v>
      </c>
      <c r="AU1787" s="186" t="s">
        <v>82</v>
      </c>
      <c r="AV1787" s="184" t="s">
        <v>82</v>
      </c>
      <c r="AW1787" s="184" t="s">
        <v>29</v>
      </c>
      <c r="AX1787" s="184" t="s">
        <v>72</v>
      </c>
      <c r="AY1787" s="186" t="s">
        <v>124</v>
      </c>
    </row>
    <row r="1788" s="176" customFormat="true" ht="12.8" hidden="false" customHeight="false" outlineLevel="0" collapsed="false">
      <c r="B1788" s="177"/>
      <c r="D1788" s="178" t="s">
        <v>133</v>
      </c>
      <c r="E1788" s="179"/>
      <c r="F1788" s="180" t="s">
        <v>1135</v>
      </c>
      <c r="H1788" s="179"/>
      <c r="L1788" s="177"/>
      <c r="M1788" s="181"/>
      <c r="N1788" s="182"/>
      <c r="O1788" s="182"/>
      <c r="P1788" s="182"/>
      <c r="Q1788" s="182"/>
      <c r="R1788" s="182"/>
      <c r="S1788" s="182"/>
      <c r="T1788" s="183"/>
      <c r="AT1788" s="179" t="s">
        <v>133</v>
      </c>
      <c r="AU1788" s="179" t="s">
        <v>82</v>
      </c>
      <c r="AV1788" s="176" t="s">
        <v>80</v>
      </c>
      <c r="AW1788" s="176" t="s">
        <v>29</v>
      </c>
      <c r="AX1788" s="176" t="s">
        <v>72</v>
      </c>
      <c r="AY1788" s="179" t="s">
        <v>124</v>
      </c>
    </row>
    <row r="1789" s="184" customFormat="true" ht="12.8" hidden="false" customHeight="false" outlineLevel="0" collapsed="false">
      <c r="B1789" s="185"/>
      <c r="D1789" s="178" t="s">
        <v>133</v>
      </c>
      <c r="E1789" s="186"/>
      <c r="F1789" s="187" t="s">
        <v>1136</v>
      </c>
      <c r="H1789" s="188" t="n">
        <v>139.62</v>
      </c>
      <c r="L1789" s="185"/>
      <c r="M1789" s="189"/>
      <c r="N1789" s="190"/>
      <c r="O1789" s="190"/>
      <c r="P1789" s="190"/>
      <c r="Q1789" s="190"/>
      <c r="R1789" s="190"/>
      <c r="S1789" s="190"/>
      <c r="T1789" s="191"/>
      <c r="AT1789" s="186" t="s">
        <v>133</v>
      </c>
      <c r="AU1789" s="186" t="s">
        <v>82</v>
      </c>
      <c r="AV1789" s="184" t="s">
        <v>82</v>
      </c>
      <c r="AW1789" s="184" t="s">
        <v>29</v>
      </c>
      <c r="AX1789" s="184" t="s">
        <v>72</v>
      </c>
      <c r="AY1789" s="186" t="s">
        <v>124</v>
      </c>
    </row>
    <row r="1790" s="176" customFormat="true" ht="12.8" hidden="false" customHeight="false" outlineLevel="0" collapsed="false">
      <c r="B1790" s="177"/>
      <c r="D1790" s="178" t="s">
        <v>133</v>
      </c>
      <c r="E1790" s="179"/>
      <c r="F1790" s="180" t="s">
        <v>2451</v>
      </c>
      <c r="H1790" s="179"/>
      <c r="L1790" s="177"/>
      <c r="M1790" s="181"/>
      <c r="N1790" s="182"/>
      <c r="O1790" s="182"/>
      <c r="P1790" s="182"/>
      <c r="Q1790" s="182"/>
      <c r="R1790" s="182"/>
      <c r="S1790" s="182"/>
      <c r="T1790" s="183"/>
      <c r="AT1790" s="179" t="s">
        <v>133</v>
      </c>
      <c r="AU1790" s="179" t="s">
        <v>82</v>
      </c>
      <c r="AV1790" s="176" t="s">
        <v>80</v>
      </c>
      <c r="AW1790" s="176" t="s">
        <v>29</v>
      </c>
      <c r="AX1790" s="176" t="s">
        <v>72</v>
      </c>
      <c r="AY1790" s="179" t="s">
        <v>124</v>
      </c>
    </row>
    <row r="1791" s="184" customFormat="true" ht="12.8" hidden="false" customHeight="false" outlineLevel="0" collapsed="false">
      <c r="B1791" s="185"/>
      <c r="D1791" s="178" t="s">
        <v>133</v>
      </c>
      <c r="E1791" s="186"/>
      <c r="F1791" s="187" t="s">
        <v>2452</v>
      </c>
      <c r="H1791" s="188" t="n">
        <v>18.276</v>
      </c>
      <c r="L1791" s="185"/>
      <c r="M1791" s="189"/>
      <c r="N1791" s="190"/>
      <c r="O1791" s="190"/>
      <c r="P1791" s="190"/>
      <c r="Q1791" s="190"/>
      <c r="R1791" s="190"/>
      <c r="S1791" s="190"/>
      <c r="T1791" s="191"/>
      <c r="AT1791" s="186" t="s">
        <v>133</v>
      </c>
      <c r="AU1791" s="186" t="s">
        <v>82</v>
      </c>
      <c r="AV1791" s="184" t="s">
        <v>82</v>
      </c>
      <c r="AW1791" s="184" t="s">
        <v>29</v>
      </c>
      <c r="AX1791" s="184" t="s">
        <v>72</v>
      </c>
      <c r="AY1791" s="186" t="s">
        <v>124</v>
      </c>
    </row>
    <row r="1792" s="197" customFormat="true" ht="12.8" hidden="false" customHeight="false" outlineLevel="0" collapsed="false">
      <c r="B1792" s="198"/>
      <c r="D1792" s="178" t="s">
        <v>133</v>
      </c>
      <c r="E1792" s="199"/>
      <c r="F1792" s="200" t="s">
        <v>234</v>
      </c>
      <c r="H1792" s="201" t="n">
        <v>1093.483</v>
      </c>
      <c r="L1792" s="198"/>
      <c r="M1792" s="202"/>
      <c r="N1792" s="203"/>
      <c r="O1792" s="203"/>
      <c r="P1792" s="203"/>
      <c r="Q1792" s="203"/>
      <c r="R1792" s="203"/>
      <c r="S1792" s="203"/>
      <c r="T1792" s="204"/>
      <c r="AT1792" s="199" t="s">
        <v>133</v>
      </c>
      <c r="AU1792" s="199" t="s">
        <v>82</v>
      </c>
      <c r="AV1792" s="197" t="s">
        <v>131</v>
      </c>
      <c r="AW1792" s="197" t="s">
        <v>29</v>
      </c>
      <c r="AX1792" s="197" t="s">
        <v>80</v>
      </c>
      <c r="AY1792" s="199" t="s">
        <v>124</v>
      </c>
    </row>
    <row r="1793" s="149" customFormat="true" ht="22.8" hidden="false" customHeight="true" outlineLevel="0" collapsed="false">
      <c r="B1793" s="150"/>
      <c r="D1793" s="151" t="s">
        <v>71</v>
      </c>
      <c r="E1793" s="160" t="s">
        <v>2453</v>
      </c>
      <c r="F1793" s="160" t="s">
        <v>2454</v>
      </c>
      <c r="J1793" s="161" t="n">
        <f aca="false">BK1793</f>
        <v>0</v>
      </c>
      <c r="L1793" s="150"/>
      <c r="M1793" s="154"/>
      <c r="N1793" s="155"/>
      <c r="O1793" s="155"/>
      <c r="P1793" s="156" t="n">
        <f aca="false">SUM(P1794:P1804)</f>
        <v>11.118338</v>
      </c>
      <c r="Q1793" s="155"/>
      <c r="R1793" s="156" t="n">
        <f aca="false">SUM(R1794:R1804)</f>
        <v>0</v>
      </c>
      <c r="S1793" s="155"/>
      <c r="T1793" s="157" t="n">
        <f aca="false">SUM(T1794:T1804)</f>
        <v>0</v>
      </c>
      <c r="AR1793" s="151" t="s">
        <v>82</v>
      </c>
      <c r="AT1793" s="158" t="s">
        <v>71</v>
      </c>
      <c r="AU1793" s="158" t="s">
        <v>80</v>
      </c>
      <c r="AY1793" s="151" t="s">
        <v>124</v>
      </c>
      <c r="BK1793" s="159" t="n">
        <f aca="false">SUM(BK1794:BK1804)</f>
        <v>0</v>
      </c>
    </row>
    <row r="1794" s="22" customFormat="true" ht="21.75" hidden="false" customHeight="true" outlineLevel="0" collapsed="false">
      <c r="A1794" s="17"/>
      <c r="B1794" s="162"/>
      <c r="C1794" s="163" t="s">
        <v>2455</v>
      </c>
      <c r="D1794" s="163" t="s">
        <v>127</v>
      </c>
      <c r="E1794" s="164" t="s">
        <v>2456</v>
      </c>
      <c r="F1794" s="165" t="s">
        <v>2457</v>
      </c>
      <c r="G1794" s="166" t="s">
        <v>256</v>
      </c>
      <c r="H1794" s="167" t="n">
        <v>10.879</v>
      </c>
      <c r="I1794" s="168"/>
      <c r="J1794" s="168" t="n">
        <f aca="false">ROUND(I1794*H1794,2)</f>
        <v>0</v>
      </c>
      <c r="K1794" s="169"/>
      <c r="L1794" s="18"/>
      <c r="M1794" s="170"/>
      <c r="N1794" s="171" t="s">
        <v>37</v>
      </c>
      <c r="O1794" s="172" t="n">
        <v>1.022</v>
      </c>
      <c r="P1794" s="172" t="n">
        <f aca="false">O1794*H1794</f>
        <v>11.118338</v>
      </c>
      <c r="Q1794" s="172" t="n">
        <v>0</v>
      </c>
      <c r="R1794" s="172" t="n">
        <f aca="false">Q1794*H1794</f>
        <v>0</v>
      </c>
      <c r="S1794" s="172" t="n">
        <v>0</v>
      </c>
      <c r="T1794" s="173" t="n">
        <f aca="false">S1794*H1794</f>
        <v>0</v>
      </c>
      <c r="U1794" s="17"/>
      <c r="V1794" s="17"/>
      <c r="W1794" s="17"/>
      <c r="X1794" s="17"/>
      <c r="Y1794" s="17"/>
      <c r="Z1794" s="17"/>
      <c r="AA1794" s="17"/>
      <c r="AB1794" s="17"/>
      <c r="AC1794" s="17"/>
      <c r="AD1794" s="17"/>
      <c r="AE1794" s="17"/>
      <c r="AR1794" s="174" t="s">
        <v>321</v>
      </c>
      <c r="AT1794" s="174" t="s">
        <v>127</v>
      </c>
      <c r="AU1794" s="174" t="s">
        <v>82</v>
      </c>
      <c r="AY1794" s="3" t="s">
        <v>124</v>
      </c>
      <c r="BE1794" s="175" t="n">
        <f aca="false">IF(N1794="základní",J1794,0)</f>
        <v>0</v>
      </c>
      <c r="BF1794" s="175" t="n">
        <f aca="false">IF(N1794="snížená",J1794,0)</f>
        <v>0</v>
      </c>
      <c r="BG1794" s="175" t="n">
        <f aca="false">IF(N1794="zákl. přenesená",J1794,0)</f>
        <v>0</v>
      </c>
      <c r="BH1794" s="175" t="n">
        <f aca="false">IF(N1794="sníž. přenesená",J1794,0)</f>
        <v>0</v>
      </c>
      <c r="BI1794" s="175" t="n">
        <f aca="false">IF(N1794="nulová",J1794,0)</f>
        <v>0</v>
      </c>
      <c r="BJ1794" s="3" t="s">
        <v>80</v>
      </c>
      <c r="BK1794" s="175" t="n">
        <f aca="false">ROUND(I1794*H1794,2)</f>
        <v>0</v>
      </c>
      <c r="BL1794" s="3" t="s">
        <v>321</v>
      </c>
      <c r="BM1794" s="174" t="s">
        <v>2458</v>
      </c>
    </row>
    <row r="1795" s="176" customFormat="true" ht="12.8" hidden="false" customHeight="false" outlineLevel="0" collapsed="false">
      <c r="B1795" s="177"/>
      <c r="D1795" s="178" t="s">
        <v>133</v>
      </c>
      <c r="E1795" s="179"/>
      <c r="F1795" s="180" t="s">
        <v>2459</v>
      </c>
      <c r="H1795" s="179"/>
      <c r="L1795" s="177"/>
      <c r="M1795" s="181"/>
      <c r="N1795" s="182"/>
      <c r="O1795" s="182"/>
      <c r="P1795" s="182"/>
      <c r="Q1795" s="182"/>
      <c r="R1795" s="182"/>
      <c r="S1795" s="182"/>
      <c r="T1795" s="183"/>
      <c r="AT1795" s="179" t="s">
        <v>133</v>
      </c>
      <c r="AU1795" s="179" t="s">
        <v>82</v>
      </c>
      <c r="AV1795" s="176" t="s">
        <v>80</v>
      </c>
      <c r="AW1795" s="176" t="s">
        <v>29</v>
      </c>
      <c r="AX1795" s="176" t="s">
        <v>72</v>
      </c>
      <c r="AY1795" s="179" t="s">
        <v>124</v>
      </c>
    </row>
    <row r="1796" s="176" customFormat="true" ht="12.8" hidden="false" customHeight="false" outlineLevel="0" collapsed="false">
      <c r="B1796" s="177"/>
      <c r="D1796" s="178" t="s">
        <v>133</v>
      </c>
      <c r="E1796" s="179"/>
      <c r="F1796" s="180" t="s">
        <v>2460</v>
      </c>
      <c r="H1796" s="179"/>
      <c r="L1796" s="177"/>
      <c r="M1796" s="181"/>
      <c r="N1796" s="182"/>
      <c r="O1796" s="182"/>
      <c r="P1796" s="182"/>
      <c r="Q1796" s="182"/>
      <c r="R1796" s="182"/>
      <c r="S1796" s="182"/>
      <c r="T1796" s="183"/>
      <c r="AT1796" s="179" t="s">
        <v>133</v>
      </c>
      <c r="AU1796" s="179" t="s">
        <v>82</v>
      </c>
      <c r="AV1796" s="176" t="s">
        <v>80</v>
      </c>
      <c r="AW1796" s="176" t="s">
        <v>29</v>
      </c>
      <c r="AX1796" s="176" t="s">
        <v>72</v>
      </c>
      <c r="AY1796" s="179" t="s">
        <v>124</v>
      </c>
    </row>
    <row r="1797" s="184" customFormat="true" ht="12.8" hidden="false" customHeight="false" outlineLevel="0" collapsed="false">
      <c r="B1797" s="185"/>
      <c r="D1797" s="178" t="s">
        <v>133</v>
      </c>
      <c r="E1797" s="186"/>
      <c r="F1797" s="187" t="s">
        <v>2461</v>
      </c>
      <c r="H1797" s="188" t="n">
        <v>3.243</v>
      </c>
      <c r="L1797" s="185"/>
      <c r="M1797" s="189"/>
      <c r="N1797" s="190"/>
      <c r="O1797" s="190"/>
      <c r="P1797" s="190"/>
      <c r="Q1797" s="190"/>
      <c r="R1797" s="190"/>
      <c r="S1797" s="190"/>
      <c r="T1797" s="191"/>
      <c r="AT1797" s="186" t="s">
        <v>133</v>
      </c>
      <c r="AU1797" s="186" t="s">
        <v>82</v>
      </c>
      <c r="AV1797" s="184" t="s">
        <v>82</v>
      </c>
      <c r="AW1797" s="184" t="s">
        <v>29</v>
      </c>
      <c r="AX1797" s="184" t="s">
        <v>72</v>
      </c>
      <c r="AY1797" s="186" t="s">
        <v>124</v>
      </c>
    </row>
    <row r="1798" s="176" customFormat="true" ht="12.8" hidden="false" customHeight="false" outlineLevel="0" collapsed="false">
      <c r="B1798" s="177"/>
      <c r="D1798" s="178" t="s">
        <v>133</v>
      </c>
      <c r="E1798" s="179"/>
      <c r="F1798" s="180" t="s">
        <v>2462</v>
      </c>
      <c r="H1798" s="179"/>
      <c r="L1798" s="177"/>
      <c r="M1798" s="181"/>
      <c r="N1798" s="182"/>
      <c r="O1798" s="182"/>
      <c r="P1798" s="182"/>
      <c r="Q1798" s="182"/>
      <c r="R1798" s="182"/>
      <c r="S1798" s="182"/>
      <c r="T1798" s="183"/>
      <c r="AT1798" s="179" t="s">
        <v>133</v>
      </c>
      <c r="AU1798" s="179" t="s">
        <v>82</v>
      </c>
      <c r="AV1798" s="176" t="s">
        <v>80</v>
      </c>
      <c r="AW1798" s="176" t="s">
        <v>29</v>
      </c>
      <c r="AX1798" s="176" t="s">
        <v>72</v>
      </c>
      <c r="AY1798" s="179" t="s">
        <v>124</v>
      </c>
    </row>
    <row r="1799" s="184" customFormat="true" ht="12.8" hidden="false" customHeight="false" outlineLevel="0" collapsed="false">
      <c r="B1799" s="185"/>
      <c r="D1799" s="178" t="s">
        <v>133</v>
      </c>
      <c r="E1799" s="186"/>
      <c r="F1799" s="187" t="s">
        <v>2463</v>
      </c>
      <c r="H1799" s="188" t="n">
        <v>1.175</v>
      </c>
      <c r="L1799" s="185"/>
      <c r="M1799" s="189"/>
      <c r="N1799" s="190"/>
      <c r="O1799" s="190"/>
      <c r="P1799" s="190"/>
      <c r="Q1799" s="190"/>
      <c r="R1799" s="190"/>
      <c r="S1799" s="190"/>
      <c r="T1799" s="191"/>
      <c r="AT1799" s="186" t="s">
        <v>133</v>
      </c>
      <c r="AU1799" s="186" t="s">
        <v>82</v>
      </c>
      <c r="AV1799" s="184" t="s">
        <v>82</v>
      </c>
      <c r="AW1799" s="184" t="s">
        <v>29</v>
      </c>
      <c r="AX1799" s="184" t="s">
        <v>72</v>
      </c>
      <c r="AY1799" s="186" t="s">
        <v>124</v>
      </c>
    </row>
    <row r="1800" s="176" customFormat="true" ht="12.8" hidden="false" customHeight="false" outlineLevel="0" collapsed="false">
      <c r="B1800" s="177"/>
      <c r="D1800" s="178" t="s">
        <v>133</v>
      </c>
      <c r="E1800" s="179"/>
      <c r="F1800" s="180" t="s">
        <v>2464</v>
      </c>
      <c r="H1800" s="179"/>
      <c r="L1800" s="177"/>
      <c r="M1800" s="181"/>
      <c r="N1800" s="182"/>
      <c r="O1800" s="182"/>
      <c r="P1800" s="182"/>
      <c r="Q1800" s="182"/>
      <c r="R1800" s="182"/>
      <c r="S1800" s="182"/>
      <c r="T1800" s="183"/>
      <c r="AT1800" s="179" t="s">
        <v>133</v>
      </c>
      <c r="AU1800" s="179" t="s">
        <v>82</v>
      </c>
      <c r="AV1800" s="176" t="s">
        <v>80</v>
      </c>
      <c r="AW1800" s="176" t="s">
        <v>29</v>
      </c>
      <c r="AX1800" s="176" t="s">
        <v>72</v>
      </c>
      <c r="AY1800" s="179" t="s">
        <v>124</v>
      </c>
    </row>
    <row r="1801" s="184" customFormat="true" ht="12.8" hidden="false" customHeight="false" outlineLevel="0" collapsed="false">
      <c r="B1801" s="185"/>
      <c r="D1801" s="178" t="s">
        <v>133</v>
      </c>
      <c r="E1801" s="186"/>
      <c r="F1801" s="187" t="s">
        <v>2465</v>
      </c>
      <c r="H1801" s="188" t="n">
        <v>3.572</v>
      </c>
      <c r="L1801" s="185"/>
      <c r="M1801" s="189"/>
      <c r="N1801" s="190"/>
      <c r="O1801" s="190"/>
      <c r="P1801" s="190"/>
      <c r="Q1801" s="190"/>
      <c r="R1801" s="190"/>
      <c r="S1801" s="190"/>
      <c r="T1801" s="191"/>
      <c r="AT1801" s="186" t="s">
        <v>133</v>
      </c>
      <c r="AU1801" s="186" t="s">
        <v>82</v>
      </c>
      <c r="AV1801" s="184" t="s">
        <v>82</v>
      </c>
      <c r="AW1801" s="184" t="s">
        <v>29</v>
      </c>
      <c r="AX1801" s="184" t="s">
        <v>72</v>
      </c>
      <c r="AY1801" s="186" t="s">
        <v>124</v>
      </c>
    </row>
    <row r="1802" s="176" customFormat="true" ht="12.8" hidden="false" customHeight="false" outlineLevel="0" collapsed="false">
      <c r="B1802" s="177"/>
      <c r="D1802" s="178" t="s">
        <v>133</v>
      </c>
      <c r="E1802" s="179"/>
      <c r="F1802" s="180" t="s">
        <v>2466</v>
      </c>
      <c r="H1802" s="179"/>
      <c r="L1802" s="177"/>
      <c r="M1802" s="181"/>
      <c r="N1802" s="182"/>
      <c r="O1802" s="182"/>
      <c r="P1802" s="182"/>
      <c r="Q1802" s="182"/>
      <c r="R1802" s="182"/>
      <c r="S1802" s="182"/>
      <c r="T1802" s="183"/>
      <c r="AT1802" s="179" t="s">
        <v>133</v>
      </c>
      <c r="AU1802" s="179" t="s">
        <v>82</v>
      </c>
      <c r="AV1802" s="176" t="s">
        <v>80</v>
      </c>
      <c r="AW1802" s="176" t="s">
        <v>29</v>
      </c>
      <c r="AX1802" s="176" t="s">
        <v>72</v>
      </c>
      <c r="AY1802" s="179" t="s">
        <v>124</v>
      </c>
    </row>
    <row r="1803" s="184" customFormat="true" ht="12.8" hidden="false" customHeight="false" outlineLevel="0" collapsed="false">
      <c r="B1803" s="185"/>
      <c r="D1803" s="178" t="s">
        <v>133</v>
      </c>
      <c r="E1803" s="186"/>
      <c r="F1803" s="187" t="s">
        <v>2467</v>
      </c>
      <c r="H1803" s="188" t="n">
        <v>2.889</v>
      </c>
      <c r="L1803" s="185"/>
      <c r="M1803" s="189"/>
      <c r="N1803" s="190"/>
      <c r="O1803" s="190"/>
      <c r="P1803" s="190"/>
      <c r="Q1803" s="190"/>
      <c r="R1803" s="190"/>
      <c r="S1803" s="190"/>
      <c r="T1803" s="191"/>
      <c r="AT1803" s="186" t="s">
        <v>133</v>
      </c>
      <c r="AU1803" s="186" t="s">
        <v>82</v>
      </c>
      <c r="AV1803" s="184" t="s">
        <v>82</v>
      </c>
      <c r="AW1803" s="184" t="s">
        <v>29</v>
      </c>
      <c r="AX1803" s="184" t="s">
        <v>72</v>
      </c>
      <c r="AY1803" s="186" t="s">
        <v>124</v>
      </c>
    </row>
    <row r="1804" s="197" customFormat="true" ht="12.8" hidden="false" customHeight="false" outlineLevel="0" collapsed="false">
      <c r="B1804" s="198"/>
      <c r="D1804" s="178" t="s">
        <v>133</v>
      </c>
      <c r="E1804" s="199"/>
      <c r="F1804" s="200" t="s">
        <v>234</v>
      </c>
      <c r="H1804" s="201" t="n">
        <v>10.879</v>
      </c>
      <c r="L1804" s="198"/>
      <c r="M1804" s="227"/>
      <c r="N1804" s="228"/>
      <c r="O1804" s="228"/>
      <c r="P1804" s="228"/>
      <c r="Q1804" s="228"/>
      <c r="R1804" s="228"/>
      <c r="S1804" s="228"/>
      <c r="T1804" s="229"/>
      <c r="AT1804" s="199" t="s">
        <v>133</v>
      </c>
      <c r="AU1804" s="199" t="s">
        <v>82</v>
      </c>
      <c r="AV1804" s="197" t="s">
        <v>131</v>
      </c>
      <c r="AW1804" s="197" t="s">
        <v>29</v>
      </c>
      <c r="AX1804" s="197" t="s">
        <v>80</v>
      </c>
      <c r="AY1804" s="199" t="s">
        <v>124</v>
      </c>
    </row>
    <row r="1805" s="22" customFormat="true" ht="6.95" hidden="false" customHeight="true" outlineLevel="0" collapsed="false">
      <c r="A1805" s="17"/>
      <c r="B1805" s="39"/>
      <c r="C1805" s="40"/>
      <c r="D1805" s="40"/>
      <c r="E1805" s="40"/>
      <c r="F1805" s="40"/>
      <c r="G1805" s="40"/>
      <c r="H1805" s="40"/>
      <c r="I1805" s="40"/>
      <c r="J1805" s="40"/>
      <c r="K1805" s="40"/>
      <c r="L1805" s="18"/>
      <c r="M1805" s="17"/>
      <c r="O1805" s="17"/>
      <c r="P1805" s="17"/>
      <c r="Q1805" s="17"/>
      <c r="R1805" s="17"/>
      <c r="S1805" s="17"/>
      <c r="T1805" s="17"/>
      <c r="U1805" s="17"/>
      <c r="V1805" s="17"/>
      <c r="W1805" s="17"/>
      <c r="X1805" s="17"/>
      <c r="Y1805" s="17"/>
      <c r="Z1805" s="17"/>
      <c r="AA1805" s="17"/>
      <c r="AB1805" s="17"/>
      <c r="AC1805" s="17"/>
      <c r="AD1805" s="17"/>
      <c r="AE1805" s="17"/>
    </row>
  </sheetData>
  <autoFilter ref="C140:K1804"/>
  <mergeCells count="9">
    <mergeCell ref="L2:V2"/>
    <mergeCell ref="E7:H7"/>
    <mergeCell ref="E9:H9"/>
    <mergeCell ref="E18:H18"/>
    <mergeCell ref="E27:H27"/>
    <mergeCell ref="E85:H85"/>
    <mergeCell ref="E87:H87"/>
    <mergeCell ref="E131:H131"/>
    <mergeCell ref="E133:H133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M12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19" activeCellId="0" sqref="I11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10" min="9" style="0" width="20.15"/>
    <col collapsed="false" customWidth="true" hidden="true" outlineLevel="0" max="11" min="11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88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98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Centrum veřejných služeb Chocerady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99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2468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 t="s">
        <v>16</v>
      </c>
      <c r="G11" s="17"/>
      <c r="H11" s="17"/>
      <c r="I11" s="13" t="s">
        <v>17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18</v>
      </c>
      <c r="E12" s="17"/>
      <c r="F12" s="14" t="s">
        <v>19</v>
      </c>
      <c r="G12" s="17"/>
      <c r="H12" s="17"/>
      <c r="I12" s="13" t="s">
        <v>20</v>
      </c>
      <c r="J12" s="103" t="str">
        <f aca="false">'Rekapitulace stavby'!AN8</f>
        <v>31. 7. 2021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22</v>
      </c>
      <c r="E14" s="17"/>
      <c r="F14" s="17"/>
      <c r="G14" s="17"/>
      <c r="H14" s="17"/>
      <c r="I14" s="13" t="s">
        <v>23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">
        <v>24</v>
      </c>
      <c r="F15" s="17"/>
      <c r="G15" s="17"/>
      <c r="H15" s="17"/>
      <c r="I15" s="13" t="s">
        <v>25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26</v>
      </c>
      <c r="E17" s="17"/>
      <c r="F17" s="17"/>
      <c r="G17" s="17"/>
      <c r="H17" s="17"/>
      <c r="I17" s="13" t="s">
        <v>23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25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23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25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23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25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31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45" hidden="false" customHeight="true" outlineLevel="0" collapsed="false">
      <c r="A30" s="17"/>
      <c r="B30" s="18"/>
      <c r="C30" s="17"/>
      <c r="D30" s="109" t="s">
        <v>32</v>
      </c>
      <c r="E30" s="17"/>
      <c r="F30" s="17"/>
      <c r="G30" s="17"/>
      <c r="H30" s="17"/>
      <c r="I30" s="17"/>
      <c r="J30" s="110" t="n">
        <f aca="false">ROUND(J117,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" hidden="false" customHeight="true" outlineLevel="0" collapsed="false">
      <c r="A32" s="17"/>
      <c r="B32" s="18"/>
      <c r="C32" s="17"/>
      <c r="D32" s="17"/>
      <c r="E32" s="17"/>
      <c r="F32" s="111" t="s">
        <v>34</v>
      </c>
      <c r="G32" s="17"/>
      <c r="H32" s="17"/>
      <c r="I32" s="111" t="s">
        <v>33</v>
      </c>
      <c r="J32" s="111" t="s">
        <v>35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" hidden="false" customHeight="true" outlineLevel="0" collapsed="false">
      <c r="A33" s="17"/>
      <c r="B33" s="18"/>
      <c r="C33" s="17"/>
      <c r="D33" s="112" t="s">
        <v>36</v>
      </c>
      <c r="E33" s="13" t="s">
        <v>37</v>
      </c>
      <c r="F33" s="113" t="n">
        <f aca="false">ROUND((SUM(BE117:BE128)),  2)</f>
        <v>0</v>
      </c>
      <c r="G33" s="17"/>
      <c r="H33" s="17"/>
      <c r="I33" s="114" t="n">
        <v>0.21</v>
      </c>
      <c r="J33" s="113" t="n">
        <f aca="false">ROUND(((SUM(BE117:BE128))*I33),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" hidden="false" customHeight="true" outlineLevel="0" collapsed="false">
      <c r="A34" s="17"/>
      <c r="B34" s="18"/>
      <c r="C34" s="17"/>
      <c r="D34" s="17"/>
      <c r="E34" s="13" t="s">
        <v>38</v>
      </c>
      <c r="F34" s="113" t="n">
        <f aca="false">ROUND((SUM(BF117:BF128)),  2)</f>
        <v>0</v>
      </c>
      <c r="G34" s="17"/>
      <c r="H34" s="17"/>
      <c r="I34" s="114" t="n">
        <v>0.15</v>
      </c>
      <c r="J34" s="113" t="n">
        <f aca="false">ROUND(((SUM(BF117:BF128))*I34),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" hidden="true" customHeight="true" outlineLevel="0" collapsed="false">
      <c r="A35" s="17"/>
      <c r="B35" s="18"/>
      <c r="C35" s="17"/>
      <c r="D35" s="17"/>
      <c r="E35" s="13" t="s">
        <v>39</v>
      </c>
      <c r="F35" s="113" t="n">
        <f aca="false">ROUND((SUM(BG117:BG128)),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" hidden="true" customHeight="true" outlineLevel="0" collapsed="false">
      <c r="A36" s="17"/>
      <c r="B36" s="18"/>
      <c r="C36" s="17"/>
      <c r="D36" s="17"/>
      <c r="E36" s="13" t="s">
        <v>40</v>
      </c>
      <c r="F36" s="113" t="n">
        <f aca="false">ROUND((SUM(BH117:BH128)),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" hidden="true" customHeight="true" outlineLevel="0" collapsed="false">
      <c r="A37" s="17"/>
      <c r="B37" s="18"/>
      <c r="C37" s="17"/>
      <c r="D37" s="17"/>
      <c r="E37" s="13" t="s">
        <v>41</v>
      </c>
      <c r="F37" s="113" t="n">
        <f aca="false">ROUND((SUM(BI117:BI128)),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45" hidden="false" customHeight="true" outlineLevel="0" collapsed="false">
      <c r="A39" s="17"/>
      <c r="B39" s="18"/>
      <c r="C39" s="115"/>
      <c r="D39" s="116" t="s">
        <v>42</v>
      </c>
      <c r="E39" s="58"/>
      <c r="F39" s="58"/>
      <c r="G39" s="117" t="s">
        <v>43</v>
      </c>
      <c r="H39" s="118" t="s">
        <v>44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45</v>
      </c>
      <c r="E50" s="36"/>
      <c r="F50" s="36"/>
      <c r="G50" s="35" t="s">
        <v>46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47</v>
      </c>
      <c r="E61" s="20"/>
      <c r="F61" s="121" t="s">
        <v>48</v>
      </c>
      <c r="G61" s="37" t="s">
        <v>47</v>
      </c>
      <c r="H61" s="20"/>
      <c r="I61" s="20"/>
      <c r="J61" s="122" t="s">
        <v>48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49</v>
      </c>
      <c r="E65" s="38"/>
      <c r="F65" s="38"/>
      <c r="G65" s="35" t="s">
        <v>50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47</v>
      </c>
      <c r="E76" s="20"/>
      <c r="F76" s="121" t="s">
        <v>48</v>
      </c>
      <c r="G76" s="37" t="s">
        <v>47</v>
      </c>
      <c r="H76" s="20"/>
      <c r="I76" s="20"/>
      <c r="J76" s="122" t="s">
        <v>48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101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Centrum veřejných služeb Chocerady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99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SO 02 - Parter a drobná architektura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18</v>
      </c>
      <c r="D89" s="17"/>
      <c r="E89" s="17"/>
      <c r="F89" s="14" t="str">
        <f aca="false">F12</f>
        <v> </v>
      </c>
      <c r="G89" s="17"/>
      <c r="H89" s="17"/>
      <c r="I89" s="13" t="s">
        <v>20</v>
      </c>
      <c r="J89" s="103" t="str">
        <f aca="false">IF(J12="","",J12)</f>
        <v>31. 7. 2021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25.65" hidden="false" customHeight="true" outlineLevel="0" collapsed="false">
      <c r="A91" s="17"/>
      <c r="B91" s="18"/>
      <c r="C91" s="13" t="s">
        <v>22</v>
      </c>
      <c r="D91" s="17"/>
      <c r="E91" s="17"/>
      <c r="F91" s="14" t="str">
        <f aca="false">E15</f>
        <v>Obec Chocerady</v>
      </c>
      <c r="G91" s="17"/>
      <c r="H91" s="17"/>
      <c r="I91" s="13" t="s">
        <v>27</v>
      </c>
      <c r="J91" s="123" t="str">
        <f aca="false">E21</f>
        <v>Ing. arch. Zuzana Drahotová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15" hidden="false" customHeight="true" outlineLevel="0" collapsed="false">
      <c r="A92" s="17"/>
      <c r="B92" s="18"/>
      <c r="C92" s="13" t="s">
        <v>26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3" hidden="false" customHeight="true" outlineLevel="0" collapsed="false">
      <c r="A94" s="17"/>
      <c r="B94" s="18"/>
      <c r="C94" s="124" t="s">
        <v>102</v>
      </c>
      <c r="D94" s="115"/>
      <c r="E94" s="115"/>
      <c r="F94" s="115"/>
      <c r="G94" s="115"/>
      <c r="H94" s="115"/>
      <c r="I94" s="115"/>
      <c r="J94" s="125" t="s">
        <v>103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8" hidden="false" customHeight="true" outlineLevel="0" collapsed="false">
      <c r="A96" s="17"/>
      <c r="B96" s="18"/>
      <c r="C96" s="126" t="s">
        <v>104</v>
      </c>
      <c r="D96" s="17"/>
      <c r="E96" s="17"/>
      <c r="F96" s="17"/>
      <c r="G96" s="17"/>
      <c r="H96" s="17"/>
      <c r="I96" s="17"/>
      <c r="J96" s="110" t="n">
        <f aca="false">J117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105</v>
      </c>
    </row>
    <row r="97" s="127" customFormat="true" ht="24.95" hidden="false" customHeight="true" outlineLevel="0" collapsed="false">
      <c r="B97" s="128"/>
      <c r="D97" s="129" t="s">
        <v>2469</v>
      </c>
      <c r="E97" s="130"/>
      <c r="F97" s="130"/>
      <c r="G97" s="130"/>
      <c r="H97" s="130"/>
      <c r="I97" s="130"/>
      <c r="J97" s="131" t="n">
        <f aca="false">J118</f>
        <v>0</v>
      </c>
      <c r="L97" s="128"/>
    </row>
    <row r="98" s="22" customFormat="true" ht="21.85" hidden="false" customHeight="true" outlineLevel="0" collapsed="false">
      <c r="A98" s="17"/>
      <c r="B98" s="18"/>
      <c r="C98" s="17"/>
      <c r="D98" s="17"/>
      <c r="E98" s="17"/>
      <c r="F98" s="17"/>
      <c r="G98" s="17"/>
      <c r="H98" s="17"/>
      <c r="I98" s="17"/>
      <c r="J98" s="17"/>
      <c r="K98" s="17"/>
      <c r="L98" s="34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</row>
    <row r="99" s="22" customFormat="true" ht="6.95" hidden="false" customHeight="true" outlineLevel="0" collapsed="false">
      <c r="A99" s="17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34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</row>
    <row r="103" s="22" customFormat="true" ht="6.95" hidden="false" customHeight="true" outlineLevel="0" collapsed="false">
      <c r="A103" s="17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4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s="22" customFormat="true" ht="24.95" hidden="false" customHeight="true" outlineLevel="0" collapsed="false">
      <c r="A104" s="17"/>
      <c r="B104" s="18"/>
      <c r="C104" s="7" t="s">
        <v>109</v>
      </c>
      <c r="D104" s="17"/>
      <c r="E104" s="17"/>
      <c r="F104" s="17"/>
      <c r="G104" s="17"/>
      <c r="H104" s="17"/>
      <c r="I104" s="17"/>
      <c r="J104" s="17"/>
      <c r="K104" s="17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s="22" customFormat="true" ht="6.95" hidden="false" customHeight="true" outlineLevel="0" collapsed="false">
      <c r="A105" s="17"/>
      <c r="B105" s="18"/>
      <c r="C105" s="17"/>
      <c r="D105" s="17"/>
      <c r="E105" s="17"/>
      <c r="F105" s="17"/>
      <c r="G105" s="17"/>
      <c r="H105" s="17"/>
      <c r="I105" s="17"/>
      <c r="J105" s="17"/>
      <c r="K105" s="17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6" s="22" customFormat="true" ht="12" hidden="false" customHeight="true" outlineLevel="0" collapsed="false">
      <c r="A106" s="17"/>
      <c r="B106" s="18"/>
      <c r="C106" s="13" t="s">
        <v>13</v>
      </c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s="22" customFormat="true" ht="16.5" hidden="false" customHeight="true" outlineLevel="0" collapsed="false">
      <c r="A107" s="17"/>
      <c r="B107" s="18"/>
      <c r="C107" s="17"/>
      <c r="D107" s="17"/>
      <c r="E107" s="101" t="str">
        <f aca="false">E7</f>
        <v>Centrum veřejných služeb Chocerady</v>
      </c>
      <c r="F107" s="101"/>
      <c r="G107" s="101"/>
      <c r="H107" s="101"/>
      <c r="I107" s="17"/>
      <c r="J107" s="17"/>
      <c r="K107" s="17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08" s="22" customFormat="true" ht="12" hidden="false" customHeight="true" outlineLevel="0" collapsed="false">
      <c r="A108" s="17"/>
      <c r="B108" s="18"/>
      <c r="C108" s="13" t="s">
        <v>99</v>
      </c>
      <c r="D108" s="17"/>
      <c r="E108" s="17"/>
      <c r="F108" s="17"/>
      <c r="G108" s="17"/>
      <c r="H108" s="17"/>
      <c r="I108" s="17"/>
      <c r="J108" s="17"/>
      <c r="K108" s="17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="22" customFormat="true" ht="16.5" hidden="false" customHeight="true" outlineLevel="0" collapsed="false">
      <c r="A109" s="17"/>
      <c r="B109" s="18"/>
      <c r="C109" s="17"/>
      <c r="D109" s="17"/>
      <c r="E109" s="102" t="str">
        <f aca="false">E9</f>
        <v>SO 02 - Parter a drobná architektura</v>
      </c>
      <c r="F109" s="102"/>
      <c r="G109" s="102"/>
      <c r="H109" s="102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="22" customFormat="true" ht="6.95" hidden="false" customHeight="true" outlineLevel="0" collapsed="false">
      <c r="A110" s="17"/>
      <c r="B110" s="18"/>
      <c r="C110" s="17"/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="22" customFormat="true" ht="12" hidden="false" customHeight="true" outlineLevel="0" collapsed="false">
      <c r="A111" s="17"/>
      <c r="B111" s="18"/>
      <c r="C111" s="13" t="s">
        <v>18</v>
      </c>
      <c r="D111" s="17"/>
      <c r="E111" s="17"/>
      <c r="F111" s="14" t="str">
        <f aca="false">F12</f>
        <v> </v>
      </c>
      <c r="G111" s="17"/>
      <c r="H111" s="17"/>
      <c r="I111" s="13" t="s">
        <v>20</v>
      </c>
      <c r="J111" s="103" t="str">
        <f aca="false">IF(J12="","",J12)</f>
        <v>31. 7. 2021</v>
      </c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6.95" hidden="false" customHeight="true" outlineLevel="0" collapsed="false">
      <c r="A112" s="17"/>
      <c r="B112" s="18"/>
      <c r="C112" s="17"/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25.65" hidden="false" customHeight="true" outlineLevel="0" collapsed="false">
      <c r="A113" s="17"/>
      <c r="B113" s="18"/>
      <c r="C113" s="13" t="s">
        <v>22</v>
      </c>
      <c r="D113" s="17"/>
      <c r="E113" s="17"/>
      <c r="F113" s="14" t="str">
        <f aca="false">E15</f>
        <v>Obec Chocerady</v>
      </c>
      <c r="G113" s="17"/>
      <c r="H113" s="17"/>
      <c r="I113" s="13" t="s">
        <v>27</v>
      </c>
      <c r="J113" s="123" t="str">
        <f aca="false">E21</f>
        <v>Ing. arch. Zuzana Drahotová</v>
      </c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15.15" hidden="false" customHeight="true" outlineLevel="0" collapsed="false">
      <c r="A114" s="17"/>
      <c r="B114" s="18"/>
      <c r="C114" s="13" t="s">
        <v>26</v>
      </c>
      <c r="D114" s="17"/>
      <c r="E114" s="17"/>
      <c r="F114" s="14" t="str">
        <f aca="false">IF(E18="","",E18)</f>
        <v> </v>
      </c>
      <c r="G114" s="17"/>
      <c r="H114" s="17"/>
      <c r="I114" s="13" t="s">
        <v>30</v>
      </c>
      <c r="J114" s="123" t="str">
        <f aca="false">E24</f>
        <v> </v>
      </c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22" customFormat="true" ht="10.3" hidden="false" customHeight="true" outlineLevel="0" collapsed="false">
      <c r="A115" s="17"/>
      <c r="B115" s="18"/>
      <c r="C115" s="17"/>
      <c r="D115" s="17"/>
      <c r="E115" s="17"/>
      <c r="F115" s="17"/>
      <c r="G115" s="17"/>
      <c r="H115" s="17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="144" customFormat="true" ht="29.3" hidden="false" customHeight="true" outlineLevel="0" collapsed="false">
      <c r="A116" s="137"/>
      <c r="B116" s="138"/>
      <c r="C116" s="139" t="s">
        <v>110</v>
      </c>
      <c r="D116" s="140" t="s">
        <v>57</v>
      </c>
      <c r="E116" s="140" t="s">
        <v>53</v>
      </c>
      <c r="F116" s="140" t="s">
        <v>54</v>
      </c>
      <c r="G116" s="140" t="s">
        <v>111</v>
      </c>
      <c r="H116" s="140" t="s">
        <v>112</v>
      </c>
      <c r="I116" s="140" t="s">
        <v>113</v>
      </c>
      <c r="J116" s="141" t="s">
        <v>103</v>
      </c>
      <c r="K116" s="142" t="s">
        <v>114</v>
      </c>
      <c r="L116" s="143"/>
      <c r="M116" s="63"/>
      <c r="N116" s="64" t="s">
        <v>36</v>
      </c>
      <c r="O116" s="64" t="s">
        <v>115</v>
      </c>
      <c r="P116" s="64" t="s">
        <v>116</v>
      </c>
      <c r="Q116" s="64" t="s">
        <v>117</v>
      </c>
      <c r="R116" s="64" t="s">
        <v>118</v>
      </c>
      <c r="S116" s="64" t="s">
        <v>119</v>
      </c>
      <c r="T116" s="65" t="s">
        <v>120</v>
      </c>
      <c r="U116" s="137"/>
      <c r="V116" s="137"/>
      <c r="W116" s="137"/>
      <c r="X116" s="137"/>
      <c r="Y116" s="137"/>
      <c r="Z116" s="137"/>
      <c r="AA116" s="137"/>
      <c r="AB116" s="137"/>
      <c r="AC116" s="137"/>
      <c r="AD116" s="137"/>
      <c r="AE116" s="137"/>
    </row>
    <row r="117" s="22" customFormat="true" ht="22.8" hidden="false" customHeight="true" outlineLevel="0" collapsed="false">
      <c r="A117" s="17"/>
      <c r="B117" s="18"/>
      <c r="C117" s="71" t="s">
        <v>121</v>
      </c>
      <c r="D117" s="17"/>
      <c r="E117" s="17"/>
      <c r="F117" s="17"/>
      <c r="G117" s="17"/>
      <c r="H117" s="17"/>
      <c r="I117" s="17"/>
      <c r="J117" s="145" t="n">
        <f aca="false">BK117</f>
        <v>0</v>
      </c>
      <c r="K117" s="17"/>
      <c r="L117" s="18"/>
      <c r="M117" s="66"/>
      <c r="N117" s="53"/>
      <c r="O117" s="67"/>
      <c r="P117" s="146" t="n">
        <f aca="false">P118</f>
        <v>0</v>
      </c>
      <c r="Q117" s="67"/>
      <c r="R117" s="146" t="n">
        <f aca="false">R118</f>
        <v>0</v>
      </c>
      <c r="S117" s="67"/>
      <c r="T117" s="147" t="n">
        <f aca="false">T118</f>
        <v>0</v>
      </c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T117" s="3" t="s">
        <v>71</v>
      </c>
      <c r="AU117" s="3" t="s">
        <v>105</v>
      </c>
      <c r="BK117" s="148" t="n">
        <f aca="false">BK118</f>
        <v>0</v>
      </c>
    </row>
    <row r="118" s="149" customFormat="true" ht="25.9" hidden="false" customHeight="true" outlineLevel="0" collapsed="false">
      <c r="B118" s="150"/>
      <c r="D118" s="151" t="s">
        <v>71</v>
      </c>
      <c r="E118" s="152" t="s">
        <v>2470</v>
      </c>
      <c r="F118" s="152" t="s">
        <v>2471</v>
      </c>
      <c r="J118" s="153" t="n">
        <f aca="false">BK118</f>
        <v>0</v>
      </c>
      <c r="L118" s="150"/>
      <c r="M118" s="154"/>
      <c r="N118" s="155"/>
      <c r="O118" s="155"/>
      <c r="P118" s="156" t="n">
        <f aca="false">SUM(P119:P128)</f>
        <v>0</v>
      </c>
      <c r="Q118" s="155"/>
      <c r="R118" s="156" t="n">
        <f aca="false">SUM(R119:R128)</f>
        <v>0</v>
      </c>
      <c r="S118" s="155"/>
      <c r="T118" s="157" t="n">
        <f aca="false">SUM(T119:T128)</f>
        <v>0</v>
      </c>
      <c r="AR118" s="151" t="s">
        <v>131</v>
      </c>
      <c r="AT118" s="158" t="s">
        <v>71</v>
      </c>
      <c r="AU118" s="158" t="s">
        <v>72</v>
      </c>
      <c r="AY118" s="151" t="s">
        <v>124</v>
      </c>
      <c r="BK118" s="159" t="n">
        <f aca="false">SUM(BK119:BK128)</f>
        <v>0</v>
      </c>
    </row>
    <row r="119" s="22" customFormat="true" ht="16.5" hidden="false" customHeight="true" outlineLevel="0" collapsed="false">
      <c r="A119" s="17"/>
      <c r="B119" s="162"/>
      <c r="C119" s="163" t="s">
        <v>80</v>
      </c>
      <c r="D119" s="163" t="s">
        <v>127</v>
      </c>
      <c r="E119" s="164" t="s">
        <v>2472</v>
      </c>
      <c r="F119" s="165" t="s">
        <v>2473</v>
      </c>
      <c r="G119" s="166" t="s">
        <v>1582</v>
      </c>
      <c r="H119" s="167" t="n">
        <v>2</v>
      </c>
      <c r="I119" s="168"/>
      <c r="J119" s="168" t="n">
        <f aca="false">ROUND(I119*H119,2)</f>
        <v>0</v>
      </c>
      <c r="K119" s="169"/>
      <c r="L119" s="18"/>
      <c r="M119" s="170"/>
      <c r="N119" s="171" t="s">
        <v>37</v>
      </c>
      <c r="O119" s="172" t="n">
        <v>0</v>
      </c>
      <c r="P119" s="172" t="n">
        <f aca="false">O119*H119</f>
        <v>0</v>
      </c>
      <c r="Q119" s="172" t="n">
        <v>0</v>
      </c>
      <c r="R119" s="172" t="n">
        <f aca="false">Q119*H119</f>
        <v>0</v>
      </c>
      <c r="S119" s="172" t="n">
        <v>0</v>
      </c>
      <c r="T119" s="173" t="n">
        <f aca="false">S119*H119</f>
        <v>0</v>
      </c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R119" s="174" t="s">
        <v>2474</v>
      </c>
      <c r="AT119" s="174" t="s">
        <v>127</v>
      </c>
      <c r="AU119" s="174" t="s">
        <v>80</v>
      </c>
      <c r="AY119" s="3" t="s">
        <v>124</v>
      </c>
      <c r="BE119" s="175" t="n">
        <f aca="false">IF(N119="základní",J119,0)</f>
        <v>0</v>
      </c>
      <c r="BF119" s="175" t="n">
        <f aca="false">IF(N119="snížená",J119,0)</f>
        <v>0</v>
      </c>
      <c r="BG119" s="175" t="n">
        <f aca="false">IF(N119="zákl. přenesená",J119,0)</f>
        <v>0</v>
      </c>
      <c r="BH119" s="175" t="n">
        <f aca="false">IF(N119="sníž. přenesená",J119,0)</f>
        <v>0</v>
      </c>
      <c r="BI119" s="175" t="n">
        <f aca="false">IF(N119="nulová",J119,0)</f>
        <v>0</v>
      </c>
      <c r="BJ119" s="3" t="s">
        <v>80</v>
      </c>
      <c r="BK119" s="175" t="n">
        <f aca="false">ROUND(I119*H119,2)</f>
        <v>0</v>
      </c>
      <c r="BL119" s="3" t="s">
        <v>2474</v>
      </c>
      <c r="BM119" s="174" t="s">
        <v>2475</v>
      </c>
    </row>
    <row r="120" s="22" customFormat="true" ht="40.75" hidden="false" customHeight="false" outlineLevel="0" collapsed="false">
      <c r="A120" s="17"/>
      <c r="B120" s="18"/>
      <c r="C120" s="17"/>
      <c r="D120" s="178" t="s">
        <v>1806</v>
      </c>
      <c r="E120" s="17"/>
      <c r="F120" s="224" t="s">
        <v>2476</v>
      </c>
      <c r="G120" s="17"/>
      <c r="H120" s="17"/>
      <c r="I120" s="17"/>
      <c r="J120" s="17"/>
      <c r="K120" s="17"/>
      <c r="L120" s="18"/>
      <c r="M120" s="225"/>
      <c r="N120" s="226"/>
      <c r="O120" s="55"/>
      <c r="P120" s="55"/>
      <c r="Q120" s="55"/>
      <c r="R120" s="55"/>
      <c r="S120" s="55"/>
      <c r="T120" s="56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T120" s="3" t="s">
        <v>1806</v>
      </c>
      <c r="AU120" s="3" t="s">
        <v>80</v>
      </c>
    </row>
    <row r="121" s="22" customFormat="true" ht="16.5" hidden="false" customHeight="true" outlineLevel="0" collapsed="false">
      <c r="A121" s="17"/>
      <c r="B121" s="162"/>
      <c r="C121" s="163" t="s">
        <v>82</v>
      </c>
      <c r="D121" s="163" t="s">
        <v>127</v>
      </c>
      <c r="E121" s="164" t="s">
        <v>2477</v>
      </c>
      <c r="F121" s="165" t="s">
        <v>2478</v>
      </c>
      <c r="G121" s="166" t="s">
        <v>1582</v>
      </c>
      <c r="H121" s="167" t="n">
        <v>1</v>
      </c>
      <c r="I121" s="168"/>
      <c r="J121" s="168" t="n">
        <f aca="false">ROUND(I121*H121,2)</f>
        <v>0</v>
      </c>
      <c r="K121" s="169"/>
      <c r="L121" s="18"/>
      <c r="M121" s="170"/>
      <c r="N121" s="171" t="s">
        <v>37</v>
      </c>
      <c r="O121" s="172" t="n">
        <v>0</v>
      </c>
      <c r="P121" s="172" t="n">
        <f aca="false">O121*H121</f>
        <v>0</v>
      </c>
      <c r="Q121" s="172" t="n">
        <v>0</v>
      </c>
      <c r="R121" s="172" t="n">
        <f aca="false">Q121*H121</f>
        <v>0</v>
      </c>
      <c r="S121" s="172" t="n">
        <v>0</v>
      </c>
      <c r="T121" s="173" t="n">
        <f aca="false">S121*H121</f>
        <v>0</v>
      </c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R121" s="174" t="s">
        <v>2474</v>
      </c>
      <c r="AT121" s="174" t="s">
        <v>127</v>
      </c>
      <c r="AU121" s="174" t="s">
        <v>80</v>
      </c>
      <c r="AY121" s="3" t="s">
        <v>124</v>
      </c>
      <c r="BE121" s="175" t="n">
        <f aca="false">IF(N121="základní",J121,0)</f>
        <v>0</v>
      </c>
      <c r="BF121" s="175" t="n">
        <f aca="false">IF(N121="snížená",J121,0)</f>
        <v>0</v>
      </c>
      <c r="BG121" s="175" t="n">
        <f aca="false">IF(N121="zákl. přenesená",J121,0)</f>
        <v>0</v>
      </c>
      <c r="BH121" s="175" t="n">
        <f aca="false">IF(N121="sníž. přenesená",J121,0)</f>
        <v>0</v>
      </c>
      <c r="BI121" s="175" t="n">
        <f aca="false">IF(N121="nulová",J121,0)</f>
        <v>0</v>
      </c>
      <c r="BJ121" s="3" t="s">
        <v>80</v>
      </c>
      <c r="BK121" s="175" t="n">
        <f aca="false">ROUND(I121*H121,2)</f>
        <v>0</v>
      </c>
      <c r="BL121" s="3" t="s">
        <v>2474</v>
      </c>
      <c r="BM121" s="174" t="s">
        <v>2479</v>
      </c>
    </row>
    <row r="122" s="22" customFormat="true" ht="32.85" hidden="false" customHeight="false" outlineLevel="0" collapsed="false">
      <c r="A122" s="17"/>
      <c r="B122" s="18"/>
      <c r="C122" s="17"/>
      <c r="D122" s="178" t="s">
        <v>1806</v>
      </c>
      <c r="E122" s="17"/>
      <c r="F122" s="224" t="s">
        <v>2480</v>
      </c>
      <c r="G122" s="17"/>
      <c r="H122" s="17"/>
      <c r="I122" s="17"/>
      <c r="J122" s="17"/>
      <c r="K122" s="17"/>
      <c r="L122" s="18"/>
      <c r="M122" s="225"/>
      <c r="N122" s="226"/>
      <c r="O122" s="55"/>
      <c r="P122" s="55"/>
      <c r="Q122" s="55"/>
      <c r="R122" s="55"/>
      <c r="S122" s="55"/>
      <c r="T122" s="56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T122" s="3" t="s">
        <v>1806</v>
      </c>
      <c r="AU122" s="3" t="s">
        <v>80</v>
      </c>
    </row>
    <row r="123" s="22" customFormat="true" ht="16.5" hidden="false" customHeight="true" outlineLevel="0" collapsed="false">
      <c r="A123" s="17"/>
      <c r="B123" s="162"/>
      <c r="C123" s="163" t="s">
        <v>142</v>
      </c>
      <c r="D123" s="163" t="s">
        <v>127</v>
      </c>
      <c r="E123" s="164" t="s">
        <v>2481</v>
      </c>
      <c r="F123" s="165" t="s">
        <v>2482</v>
      </c>
      <c r="G123" s="166" t="s">
        <v>1582</v>
      </c>
      <c r="H123" s="167" t="n">
        <v>1</v>
      </c>
      <c r="I123" s="168"/>
      <c r="J123" s="168" t="n">
        <f aca="false">ROUND(I123*H123,2)</f>
        <v>0</v>
      </c>
      <c r="K123" s="169"/>
      <c r="L123" s="18"/>
      <c r="M123" s="170"/>
      <c r="N123" s="171" t="s">
        <v>37</v>
      </c>
      <c r="O123" s="172" t="n">
        <v>0</v>
      </c>
      <c r="P123" s="172" t="n">
        <f aca="false">O123*H123</f>
        <v>0</v>
      </c>
      <c r="Q123" s="172" t="n">
        <v>0</v>
      </c>
      <c r="R123" s="172" t="n">
        <f aca="false">Q123*H123</f>
        <v>0</v>
      </c>
      <c r="S123" s="172" t="n">
        <v>0</v>
      </c>
      <c r="T123" s="173" t="n">
        <f aca="false">S123*H123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R123" s="174" t="s">
        <v>2474</v>
      </c>
      <c r="AT123" s="174" t="s">
        <v>127</v>
      </c>
      <c r="AU123" s="174" t="s">
        <v>80</v>
      </c>
      <c r="AY123" s="3" t="s">
        <v>124</v>
      </c>
      <c r="BE123" s="175" t="n">
        <f aca="false">IF(N123="základní",J123,0)</f>
        <v>0</v>
      </c>
      <c r="BF123" s="175" t="n">
        <f aca="false">IF(N123="snížená",J123,0)</f>
        <v>0</v>
      </c>
      <c r="BG123" s="175" t="n">
        <f aca="false">IF(N123="zákl. přenesená",J123,0)</f>
        <v>0</v>
      </c>
      <c r="BH123" s="175" t="n">
        <f aca="false">IF(N123="sníž. přenesená",J123,0)</f>
        <v>0</v>
      </c>
      <c r="BI123" s="175" t="n">
        <f aca="false">IF(N123="nulová",J123,0)</f>
        <v>0</v>
      </c>
      <c r="BJ123" s="3" t="s">
        <v>80</v>
      </c>
      <c r="BK123" s="175" t="n">
        <f aca="false">ROUND(I123*H123,2)</f>
        <v>0</v>
      </c>
      <c r="BL123" s="3" t="s">
        <v>2474</v>
      </c>
      <c r="BM123" s="174" t="s">
        <v>2483</v>
      </c>
    </row>
    <row r="124" s="22" customFormat="true" ht="40.75" hidden="false" customHeight="false" outlineLevel="0" collapsed="false">
      <c r="A124" s="17"/>
      <c r="B124" s="18"/>
      <c r="C124" s="17"/>
      <c r="D124" s="178" t="s">
        <v>1806</v>
      </c>
      <c r="E124" s="17"/>
      <c r="F124" s="224" t="s">
        <v>2484</v>
      </c>
      <c r="G124" s="17"/>
      <c r="H124" s="17"/>
      <c r="I124" s="17"/>
      <c r="J124" s="17"/>
      <c r="K124" s="17"/>
      <c r="L124" s="18"/>
      <c r="M124" s="225"/>
      <c r="N124" s="226"/>
      <c r="O124" s="55"/>
      <c r="P124" s="55"/>
      <c r="Q124" s="55"/>
      <c r="R124" s="55"/>
      <c r="S124" s="55"/>
      <c r="T124" s="56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T124" s="3" t="s">
        <v>1806</v>
      </c>
      <c r="AU124" s="3" t="s">
        <v>80</v>
      </c>
    </row>
    <row r="125" s="22" customFormat="true" ht="16.5" hidden="false" customHeight="true" outlineLevel="0" collapsed="false">
      <c r="A125" s="17"/>
      <c r="B125" s="162"/>
      <c r="C125" s="163" t="s">
        <v>131</v>
      </c>
      <c r="D125" s="163" t="s">
        <v>127</v>
      </c>
      <c r="E125" s="164" t="s">
        <v>2485</v>
      </c>
      <c r="F125" s="165" t="s">
        <v>2486</v>
      </c>
      <c r="G125" s="166" t="s">
        <v>1933</v>
      </c>
      <c r="H125" s="167" t="n">
        <v>1</v>
      </c>
      <c r="I125" s="168"/>
      <c r="J125" s="168" t="n">
        <f aca="false">ROUND(I125*H125,2)</f>
        <v>0</v>
      </c>
      <c r="K125" s="169"/>
      <c r="L125" s="18"/>
      <c r="M125" s="170"/>
      <c r="N125" s="171" t="s">
        <v>37</v>
      </c>
      <c r="O125" s="172" t="n">
        <v>0</v>
      </c>
      <c r="P125" s="172" t="n">
        <f aca="false">O125*H125</f>
        <v>0</v>
      </c>
      <c r="Q125" s="172" t="n">
        <v>0</v>
      </c>
      <c r="R125" s="172" t="n">
        <f aca="false">Q125*H125</f>
        <v>0</v>
      </c>
      <c r="S125" s="172" t="n">
        <v>0</v>
      </c>
      <c r="T125" s="173" t="n">
        <f aca="false"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74" t="s">
        <v>2474</v>
      </c>
      <c r="AT125" s="174" t="s">
        <v>127</v>
      </c>
      <c r="AU125" s="174" t="s">
        <v>80</v>
      </c>
      <c r="AY125" s="3" t="s">
        <v>124</v>
      </c>
      <c r="BE125" s="175" t="n">
        <f aca="false">IF(N125="základní",J125,0)</f>
        <v>0</v>
      </c>
      <c r="BF125" s="175" t="n">
        <f aca="false">IF(N125="snížená",J125,0)</f>
        <v>0</v>
      </c>
      <c r="BG125" s="175" t="n">
        <f aca="false">IF(N125="zákl. přenesená",J125,0)</f>
        <v>0</v>
      </c>
      <c r="BH125" s="175" t="n">
        <f aca="false">IF(N125="sníž. přenesená",J125,0)</f>
        <v>0</v>
      </c>
      <c r="BI125" s="175" t="n">
        <f aca="false">IF(N125="nulová",J125,0)</f>
        <v>0</v>
      </c>
      <c r="BJ125" s="3" t="s">
        <v>80</v>
      </c>
      <c r="BK125" s="175" t="n">
        <f aca="false">ROUND(I125*H125,2)</f>
        <v>0</v>
      </c>
      <c r="BL125" s="3" t="s">
        <v>2474</v>
      </c>
      <c r="BM125" s="174" t="s">
        <v>2487</v>
      </c>
    </row>
    <row r="126" s="22" customFormat="true" ht="40.75" hidden="false" customHeight="false" outlineLevel="0" collapsed="false">
      <c r="A126" s="17"/>
      <c r="B126" s="18"/>
      <c r="C126" s="17"/>
      <c r="D126" s="178" t="s">
        <v>1806</v>
      </c>
      <c r="E126" s="17"/>
      <c r="F126" s="224" t="s">
        <v>2488</v>
      </c>
      <c r="G126" s="17"/>
      <c r="H126" s="17"/>
      <c r="I126" s="17"/>
      <c r="J126" s="17"/>
      <c r="K126" s="17"/>
      <c r="L126" s="18"/>
      <c r="M126" s="225"/>
      <c r="N126" s="226"/>
      <c r="O126" s="55"/>
      <c r="P126" s="55"/>
      <c r="Q126" s="55"/>
      <c r="R126" s="55"/>
      <c r="S126" s="55"/>
      <c r="T126" s="56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T126" s="3" t="s">
        <v>1806</v>
      </c>
      <c r="AU126" s="3" t="s">
        <v>80</v>
      </c>
    </row>
    <row r="127" s="22" customFormat="true" ht="16.5" hidden="false" customHeight="true" outlineLevel="0" collapsed="false">
      <c r="A127" s="17"/>
      <c r="B127" s="162"/>
      <c r="C127" s="163" t="s">
        <v>248</v>
      </c>
      <c r="D127" s="163" t="s">
        <v>127</v>
      </c>
      <c r="E127" s="164" t="s">
        <v>2489</v>
      </c>
      <c r="F127" s="165" t="s">
        <v>2490</v>
      </c>
      <c r="G127" s="166" t="s">
        <v>1933</v>
      </c>
      <c r="H127" s="167" t="n">
        <v>1</v>
      </c>
      <c r="I127" s="168"/>
      <c r="J127" s="168" t="n">
        <f aca="false">ROUND(I127*H127,2)</f>
        <v>0</v>
      </c>
      <c r="K127" s="169"/>
      <c r="L127" s="18"/>
      <c r="M127" s="170"/>
      <c r="N127" s="171" t="s">
        <v>37</v>
      </c>
      <c r="O127" s="172" t="n">
        <v>0</v>
      </c>
      <c r="P127" s="172" t="n">
        <f aca="false">O127*H127</f>
        <v>0</v>
      </c>
      <c r="Q127" s="172" t="n">
        <v>0</v>
      </c>
      <c r="R127" s="172" t="n">
        <f aca="false">Q127*H127</f>
        <v>0</v>
      </c>
      <c r="S127" s="172" t="n">
        <v>0</v>
      </c>
      <c r="T127" s="173" t="n">
        <f aca="false"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74" t="s">
        <v>2474</v>
      </c>
      <c r="AT127" s="174" t="s">
        <v>127</v>
      </c>
      <c r="AU127" s="174" t="s">
        <v>80</v>
      </c>
      <c r="AY127" s="3" t="s">
        <v>124</v>
      </c>
      <c r="BE127" s="175" t="n">
        <f aca="false">IF(N127="základní",J127,0)</f>
        <v>0</v>
      </c>
      <c r="BF127" s="175" t="n">
        <f aca="false">IF(N127="snížená",J127,0)</f>
        <v>0</v>
      </c>
      <c r="BG127" s="175" t="n">
        <f aca="false">IF(N127="zákl. přenesená",J127,0)</f>
        <v>0</v>
      </c>
      <c r="BH127" s="175" t="n">
        <f aca="false">IF(N127="sníž. přenesená",J127,0)</f>
        <v>0</v>
      </c>
      <c r="BI127" s="175" t="n">
        <f aca="false">IF(N127="nulová",J127,0)</f>
        <v>0</v>
      </c>
      <c r="BJ127" s="3" t="s">
        <v>80</v>
      </c>
      <c r="BK127" s="175" t="n">
        <f aca="false">ROUND(I127*H127,2)</f>
        <v>0</v>
      </c>
      <c r="BL127" s="3" t="s">
        <v>2474</v>
      </c>
      <c r="BM127" s="174" t="s">
        <v>2491</v>
      </c>
    </row>
    <row r="128" s="22" customFormat="true" ht="12.8" hidden="false" customHeight="false" outlineLevel="0" collapsed="false">
      <c r="A128" s="17"/>
      <c r="B128" s="18"/>
      <c r="C128" s="17"/>
      <c r="D128" s="178" t="s">
        <v>1806</v>
      </c>
      <c r="E128" s="17"/>
      <c r="F128" s="224" t="s">
        <v>2492</v>
      </c>
      <c r="G128" s="17"/>
      <c r="H128" s="17"/>
      <c r="I128" s="17"/>
      <c r="J128" s="17"/>
      <c r="K128" s="17"/>
      <c r="L128" s="18"/>
      <c r="M128" s="230"/>
      <c r="N128" s="231"/>
      <c r="O128" s="232"/>
      <c r="P128" s="232"/>
      <c r="Q128" s="232"/>
      <c r="R128" s="232"/>
      <c r="S128" s="232"/>
      <c r="T128" s="233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T128" s="3" t="s">
        <v>1806</v>
      </c>
      <c r="AU128" s="3" t="s">
        <v>80</v>
      </c>
    </row>
    <row r="129" s="22" customFormat="true" ht="6.95" hidden="false" customHeight="true" outlineLevel="0" collapsed="false">
      <c r="A129" s="17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18"/>
      <c r="M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</row>
  </sheetData>
  <autoFilter ref="C116:K128"/>
  <mergeCells count="9">
    <mergeCell ref="L2:V2"/>
    <mergeCell ref="E7:H7"/>
    <mergeCell ref="E9:H9"/>
    <mergeCell ref="E18:H18"/>
    <mergeCell ref="E27:H27"/>
    <mergeCell ref="E85:H85"/>
    <mergeCell ref="E87:H87"/>
    <mergeCell ref="E107:H107"/>
    <mergeCell ref="E109:H109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M215"/>
  <sheetViews>
    <sheetView showFormulas="false" showGridLines="false" showRowColHeaders="true" showZeros="true" rightToLeft="false" tabSelected="true" showOutlineSymbols="true" defaultGridColor="true" view="normal" topLeftCell="A114" colorId="64" zoomScale="100" zoomScaleNormal="100" zoomScalePageLayoutView="100" workbookViewId="0">
      <selection pane="topLeft" activeCell="H139" activeCellId="0" sqref="H13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10" min="9" style="0" width="20.15"/>
    <col collapsed="false" customWidth="true" hidden="true" outlineLevel="0" max="11" min="11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91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98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Centrum veřejných služeb Chocerady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99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2493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 t="s">
        <v>16</v>
      </c>
      <c r="G11" s="17"/>
      <c r="H11" s="17"/>
      <c r="I11" s="13" t="s">
        <v>17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18</v>
      </c>
      <c r="E12" s="17"/>
      <c r="F12" s="14" t="s">
        <v>19</v>
      </c>
      <c r="G12" s="17"/>
      <c r="H12" s="17"/>
      <c r="I12" s="13" t="s">
        <v>20</v>
      </c>
      <c r="J12" s="103" t="str">
        <f aca="false">'Rekapitulace stavby'!AN8</f>
        <v>31. 7. 2021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22</v>
      </c>
      <c r="E14" s="17"/>
      <c r="F14" s="17"/>
      <c r="G14" s="17"/>
      <c r="H14" s="17"/>
      <c r="I14" s="13" t="s">
        <v>23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">
        <v>24</v>
      </c>
      <c r="F15" s="17"/>
      <c r="G15" s="17"/>
      <c r="H15" s="17"/>
      <c r="I15" s="13" t="s">
        <v>25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26</v>
      </c>
      <c r="E17" s="17"/>
      <c r="F17" s="17"/>
      <c r="G17" s="17"/>
      <c r="H17" s="17"/>
      <c r="I17" s="13" t="s">
        <v>23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25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23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25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23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25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31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45" hidden="false" customHeight="true" outlineLevel="0" collapsed="false">
      <c r="A30" s="17"/>
      <c r="B30" s="18"/>
      <c r="C30" s="17"/>
      <c r="D30" s="109" t="s">
        <v>32</v>
      </c>
      <c r="E30" s="17"/>
      <c r="F30" s="17"/>
      <c r="G30" s="17"/>
      <c r="H30" s="17"/>
      <c r="I30" s="17"/>
      <c r="J30" s="110" t="n">
        <f aca="false">ROUND(J125,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" hidden="false" customHeight="true" outlineLevel="0" collapsed="false">
      <c r="A32" s="17"/>
      <c r="B32" s="18"/>
      <c r="C32" s="17"/>
      <c r="D32" s="17"/>
      <c r="E32" s="17"/>
      <c r="F32" s="111" t="s">
        <v>34</v>
      </c>
      <c r="G32" s="17"/>
      <c r="H32" s="17"/>
      <c r="I32" s="111" t="s">
        <v>33</v>
      </c>
      <c r="J32" s="111" t="s">
        <v>35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" hidden="false" customHeight="true" outlineLevel="0" collapsed="false">
      <c r="A33" s="17"/>
      <c r="B33" s="18"/>
      <c r="C33" s="17"/>
      <c r="D33" s="112" t="s">
        <v>36</v>
      </c>
      <c r="E33" s="13" t="s">
        <v>37</v>
      </c>
      <c r="F33" s="113" t="n">
        <f aca="false">ROUND((SUM(BE125:BE214)),  2)</f>
        <v>0</v>
      </c>
      <c r="G33" s="17"/>
      <c r="H33" s="17"/>
      <c r="I33" s="114" t="n">
        <v>0.21</v>
      </c>
      <c r="J33" s="113" t="n">
        <f aca="false">ROUND(((SUM(BE125:BE214))*I33),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" hidden="false" customHeight="true" outlineLevel="0" collapsed="false">
      <c r="A34" s="17"/>
      <c r="B34" s="18"/>
      <c r="C34" s="17"/>
      <c r="D34" s="17"/>
      <c r="E34" s="13" t="s">
        <v>38</v>
      </c>
      <c r="F34" s="113" t="n">
        <f aca="false">ROUND((SUM(BF125:BF214)),  2)</f>
        <v>0</v>
      </c>
      <c r="G34" s="17"/>
      <c r="H34" s="17"/>
      <c r="I34" s="114" t="n">
        <v>0.15</v>
      </c>
      <c r="J34" s="113" t="n">
        <f aca="false">ROUND(((SUM(BF125:BF214))*I34),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" hidden="true" customHeight="true" outlineLevel="0" collapsed="false">
      <c r="A35" s="17"/>
      <c r="B35" s="18"/>
      <c r="C35" s="17"/>
      <c r="D35" s="17"/>
      <c r="E35" s="13" t="s">
        <v>39</v>
      </c>
      <c r="F35" s="113" t="n">
        <f aca="false">ROUND((SUM(BG125:BG214)),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" hidden="true" customHeight="true" outlineLevel="0" collapsed="false">
      <c r="A36" s="17"/>
      <c r="B36" s="18"/>
      <c r="C36" s="17"/>
      <c r="D36" s="17"/>
      <c r="E36" s="13" t="s">
        <v>40</v>
      </c>
      <c r="F36" s="113" t="n">
        <f aca="false">ROUND((SUM(BH125:BH214)),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" hidden="true" customHeight="true" outlineLevel="0" collapsed="false">
      <c r="A37" s="17"/>
      <c r="B37" s="18"/>
      <c r="C37" s="17"/>
      <c r="D37" s="17"/>
      <c r="E37" s="13" t="s">
        <v>41</v>
      </c>
      <c r="F37" s="113" t="n">
        <f aca="false">ROUND((SUM(BI125:BI214)),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45" hidden="false" customHeight="true" outlineLevel="0" collapsed="false">
      <c r="A39" s="17"/>
      <c r="B39" s="18"/>
      <c r="C39" s="115"/>
      <c r="D39" s="116" t="s">
        <v>42</v>
      </c>
      <c r="E39" s="58"/>
      <c r="F39" s="58"/>
      <c r="G39" s="117" t="s">
        <v>43</v>
      </c>
      <c r="H39" s="118" t="s">
        <v>44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45</v>
      </c>
      <c r="E50" s="36"/>
      <c r="F50" s="36"/>
      <c r="G50" s="35" t="s">
        <v>46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47</v>
      </c>
      <c r="E61" s="20"/>
      <c r="F61" s="121" t="s">
        <v>48</v>
      </c>
      <c r="G61" s="37" t="s">
        <v>47</v>
      </c>
      <c r="H61" s="20"/>
      <c r="I61" s="20"/>
      <c r="J61" s="122" t="s">
        <v>48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49</v>
      </c>
      <c r="E65" s="38"/>
      <c r="F65" s="38"/>
      <c r="G65" s="35" t="s">
        <v>50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47</v>
      </c>
      <c r="E76" s="20"/>
      <c r="F76" s="121" t="s">
        <v>48</v>
      </c>
      <c r="G76" s="37" t="s">
        <v>47</v>
      </c>
      <c r="H76" s="20"/>
      <c r="I76" s="20"/>
      <c r="J76" s="122" t="s">
        <v>48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101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Centrum veřejných služeb Chocerady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99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SO 03 - Krajinářské úpravy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18</v>
      </c>
      <c r="D89" s="17"/>
      <c r="E89" s="17"/>
      <c r="F89" s="14" t="str">
        <f aca="false">F12</f>
        <v> </v>
      </c>
      <c r="G89" s="17"/>
      <c r="H89" s="17"/>
      <c r="I89" s="13" t="s">
        <v>20</v>
      </c>
      <c r="J89" s="103" t="str">
        <f aca="false">IF(J12="","",J12)</f>
        <v>31. 7. 2021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25.65" hidden="false" customHeight="true" outlineLevel="0" collapsed="false">
      <c r="A91" s="17"/>
      <c r="B91" s="18"/>
      <c r="C91" s="13" t="s">
        <v>22</v>
      </c>
      <c r="D91" s="17"/>
      <c r="E91" s="17"/>
      <c r="F91" s="14" t="str">
        <f aca="false">E15</f>
        <v>Obec Chocerady</v>
      </c>
      <c r="G91" s="17"/>
      <c r="H91" s="17"/>
      <c r="I91" s="13" t="s">
        <v>27</v>
      </c>
      <c r="J91" s="123" t="str">
        <f aca="false">E21</f>
        <v>Ing. arch. Zuzana Drahotová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15" hidden="false" customHeight="true" outlineLevel="0" collapsed="false">
      <c r="A92" s="17"/>
      <c r="B92" s="18"/>
      <c r="C92" s="13" t="s">
        <v>26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3" hidden="false" customHeight="true" outlineLevel="0" collapsed="false">
      <c r="A94" s="17"/>
      <c r="B94" s="18"/>
      <c r="C94" s="124" t="s">
        <v>102</v>
      </c>
      <c r="D94" s="115"/>
      <c r="E94" s="115"/>
      <c r="F94" s="115"/>
      <c r="G94" s="115"/>
      <c r="H94" s="115"/>
      <c r="I94" s="115"/>
      <c r="J94" s="125" t="s">
        <v>103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8" hidden="false" customHeight="true" outlineLevel="0" collapsed="false">
      <c r="A96" s="17"/>
      <c r="B96" s="18"/>
      <c r="C96" s="126" t="s">
        <v>104</v>
      </c>
      <c r="D96" s="17"/>
      <c r="E96" s="17"/>
      <c r="F96" s="17"/>
      <c r="G96" s="17"/>
      <c r="H96" s="17"/>
      <c r="I96" s="17"/>
      <c r="J96" s="110" t="n">
        <f aca="false">J125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105</v>
      </c>
    </row>
    <row r="97" s="127" customFormat="true" ht="24.95" hidden="false" customHeight="true" outlineLevel="0" collapsed="false">
      <c r="B97" s="128"/>
      <c r="D97" s="129" t="s">
        <v>106</v>
      </c>
      <c r="E97" s="130"/>
      <c r="F97" s="130"/>
      <c r="G97" s="130"/>
      <c r="H97" s="130"/>
      <c r="I97" s="130"/>
      <c r="J97" s="131" t="n">
        <f aca="false">J126</f>
        <v>0</v>
      </c>
      <c r="L97" s="128"/>
    </row>
    <row r="98" s="132" customFormat="true" ht="19.95" hidden="false" customHeight="true" outlineLevel="0" collapsed="false">
      <c r="B98" s="133"/>
      <c r="D98" s="134" t="s">
        <v>2494</v>
      </c>
      <c r="E98" s="135"/>
      <c r="F98" s="135"/>
      <c r="G98" s="135"/>
      <c r="H98" s="135"/>
      <c r="I98" s="135"/>
      <c r="J98" s="136" t="n">
        <f aca="false">J127</f>
        <v>0</v>
      </c>
      <c r="L98" s="133"/>
    </row>
    <row r="99" s="132" customFormat="true" ht="19.95" hidden="false" customHeight="true" outlineLevel="0" collapsed="false">
      <c r="B99" s="133"/>
      <c r="D99" s="134" t="s">
        <v>2495</v>
      </c>
      <c r="E99" s="135"/>
      <c r="F99" s="135"/>
      <c r="G99" s="135"/>
      <c r="H99" s="135"/>
      <c r="I99" s="135"/>
      <c r="J99" s="136" t="n">
        <f aca="false">J145</f>
        <v>0</v>
      </c>
      <c r="L99" s="133"/>
    </row>
    <row r="100" s="132" customFormat="true" ht="19.95" hidden="false" customHeight="true" outlineLevel="0" collapsed="false">
      <c r="B100" s="133"/>
      <c r="D100" s="134" t="s">
        <v>2496</v>
      </c>
      <c r="E100" s="135"/>
      <c r="F100" s="135"/>
      <c r="G100" s="135"/>
      <c r="H100" s="135"/>
      <c r="I100" s="135"/>
      <c r="J100" s="136" t="n">
        <f aca="false">J156</f>
        <v>0</v>
      </c>
      <c r="L100" s="133"/>
    </row>
    <row r="101" s="132" customFormat="true" ht="19.95" hidden="false" customHeight="true" outlineLevel="0" collapsed="false">
      <c r="B101" s="133"/>
      <c r="D101" s="134" t="s">
        <v>2497</v>
      </c>
      <c r="E101" s="135"/>
      <c r="F101" s="135"/>
      <c r="G101" s="135"/>
      <c r="H101" s="135"/>
      <c r="I101" s="135"/>
      <c r="J101" s="136" t="n">
        <f aca="false">J179</f>
        <v>0</v>
      </c>
      <c r="L101" s="133"/>
    </row>
    <row r="102" s="132" customFormat="true" ht="19.95" hidden="false" customHeight="true" outlineLevel="0" collapsed="false">
      <c r="B102" s="133"/>
      <c r="D102" s="134" t="s">
        <v>2498</v>
      </c>
      <c r="E102" s="135"/>
      <c r="F102" s="135"/>
      <c r="G102" s="135"/>
      <c r="H102" s="135"/>
      <c r="I102" s="135"/>
      <c r="J102" s="136" t="n">
        <f aca="false">J196</f>
        <v>0</v>
      </c>
      <c r="L102" s="133"/>
    </row>
    <row r="103" s="132" customFormat="true" ht="19.95" hidden="false" customHeight="true" outlineLevel="0" collapsed="false">
      <c r="B103" s="133"/>
      <c r="D103" s="134" t="s">
        <v>2499</v>
      </c>
      <c r="E103" s="135"/>
      <c r="F103" s="135"/>
      <c r="G103" s="135"/>
      <c r="H103" s="135"/>
      <c r="I103" s="135"/>
      <c r="J103" s="136" t="n">
        <f aca="false">J203</f>
        <v>0</v>
      </c>
      <c r="L103" s="133"/>
    </row>
    <row r="104" s="132" customFormat="true" ht="19.95" hidden="false" customHeight="true" outlineLevel="0" collapsed="false">
      <c r="B104" s="133"/>
      <c r="D104" s="134" t="s">
        <v>2500</v>
      </c>
      <c r="E104" s="135"/>
      <c r="F104" s="135"/>
      <c r="G104" s="135"/>
      <c r="H104" s="135"/>
      <c r="I104" s="135"/>
      <c r="J104" s="136" t="n">
        <f aca="false">J208</f>
        <v>0</v>
      </c>
      <c r="L104" s="133"/>
    </row>
    <row r="105" s="132" customFormat="true" ht="19.95" hidden="false" customHeight="true" outlineLevel="0" collapsed="false">
      <c r="B105" s="133"/>
      <c r="D105" s="134" t="s">
        <v>2501</v>
      </c>
      <c r="E105" s="135"/>
      <c r="F105" s="135"/>
      <c r="G105" s="135"/>
      <c r="H105" s="135"/>
      <c r="I105" s="135"/>
      <c r="J105" s="136" t="n">
        <f aca="false">J213</f>
        <v>0</v>
      </c>
      <c r="L105" s="133"/>
    </row>
    <row r="106" s="22" customFormat="true" ht="21.85" hidden="false" customHeight="true" outlineLevel="0" collapsed="false">
      <c r="A106" s="17"/>
      <c r="B106" s="18"/>
      <c r="C106" s="17"/>
      <c r="D106" s="17"/>
      <c r="E106" s="17"/>
      <c r="F106" s="17"/>
      <c r="G106" s="17"/>
      <c r="H106" s="17"/>
      <c r="I106" s="17"/>
      <c r="J106" s="17"/>
      <c r="K106" s="17"/>
      <c r="L106" s="34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</row>
    <row r="107" s="22" customFormat="true" ht="6.95" hidden="false" customHeight="true" outlineLevel="0" collapsed="false">
      <c r="A107" s="17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4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</row>
    <row r="111" s="22" customFormat="true" ht="6.95" hidden="false" customHeight="true" outlineLevel="0" collapsed="false">
      <c r="A111" s="17"/>
      <c r="B111" s="41"/>
      <c r="C111" s="42"/>
      <c r="D111" s="42"/>
      <c r="E111" s="42"/>
      <c r="F111" s="42"/>
      <c r="G111" s="42"/>
      <c r="H111" s="42"/>
      <c r="I111" s="42"/>
      <c r="J111" s="42"/>
      <c r="K111" s="42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24.95" hidden="false" customHeight="true" outlineLevel="0" collapsed="false">
      <c r="A112" s="17"/>
      <c r="B112" s="18"/>
      <c r="C112" s="7" t="s">
        <v>109</v>
      </c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6.95" hidden="false" customHeight="true" outlineLevel="0" collapsed="false">
      <c r="A113" s="17"/>
      <c r="B113" s="18"/>
      <c r="C113" s="17"/>
      <c r="D113" s="17"/>
      <c r="E113" s="17"/>
      <c r="F113" s="17"/>
      <c r="G113" s="17"/>
      <c r="H113" s="17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12" hidden="false" customHeight="true" outlineLevel="0" collapsed="false">
      <c r="A114" s="17"/>
      <c r="B114" s="18"/>
      <c r="C114" s="13" t="s">
        <v>13</v>
      </c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22" customFormat="true" ht="16.5" hidden="false" customHeight="true" outlineLevel="0" collapsed="false">
      <c r="A115" s="17"/>
      <c r="B115" s="18"/>
      <c r="C115" s="17"/>
      <c r="D115" s="17"/>
      <c r="E115" s="101" t="str">
        <f aca="false">E7</f>
        <v>Centrum veřejných služeb Chocerady</v>
      </c>
      <c r="F115" s="101"/>
      <c r="G115" s="101"/>
      <c r="H115" s="101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="22" customFormat="true" ht="12" hidden="false" customHeight="true" outlineLevel="0" collapsed="false">
      <c r="A116" s="17"/>
      <c r="B116" s="18"/>
      <c r="C116" s="13" t="s">
        <v>99</v>
      </c>
      <c r="D116" s="17"/>
      <c r="E116" s="17"/>
      <c r="F116" s="17"/>
      <c r="G116" s="17"/>
      <c r="H116" s="17"/>
      <c r="I116" s="17"/>
      <c r="J116" s="17"/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="22" customFormat="true" ht="16.5" hidden="false" customHeight="true" outlineLevel="0" collapsed="false">
      <c r="A117" s="17"/>
      <c r="B117" s="18"/>
      <c r="C117" s="17"/>
      <c r="D117" s="17"/>
      <c r="E117" s="102" t="str">
        <f aca="false">E9</f>
        <v>SO 03 - Krajinářské úpravy</v>
      </c>
      <c r="F117" s="102"/>
      <c r="G117" s="102"/>
      <c r="H117" s="102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="22" customFormat="true" ht="6.95" hidden="false" customHeight="true" outlineLevel="0" collapsed="false">
      <c r="A118" s="17"/>
      <c r="B118" s="18"/>
      <c r="C118" s="17"/>
      <c r="D118" s="17"/>
      <c r="E118" s="17"/>
      <c r="F118" s="17"/>
      <c r="G118" s="17"/>
      <c r="H118" s="17"/>
      <c r="I118" s="17"/>
      <c r="J118" s="17"/>
      <c r="K118" s="17"/>
      <c r="L118" s="34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="22" customFormat="true" ht="12" hidden="false" customHeight="true" outlineLevel="0" collapsed="false">
      <c r="A119" s="17"/>
      <c r="B119" s="18"/>
      <c r="C119" s="13" t="s">
        <v>18</v>
      </c>
      <c r="D119" s="17"/>
      <c r="E119" s="17"/>
      <c r="F119" s="14" t="str">
        <f aca="false">F12</f>
        <v> </v>
      </c>
      <c r="G119" s="17"/>
      <c r="H119" s="17"/>
      <c r="I119" s="13" t="s">
        <v>20</v>
      </c>
      <c r="J119" s="103" t="str">
        <f aca="false">IF(J12="","",J12)</f>
        <v>31. 7. 2021</v>
      </c>
      <c r="K119" s="17"/>
      <c r="L119" s="34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="22" customFormat="true" ht="6.95" hidden="false" customHeight="true" outlineLevel="0" collapsed="false">
      <c r="A120" s="17"/>
      <c r="B120" s="18"/>
      <c r="C120" s="17"/>
      <c r="D120" s="17"/>
      <c r="E120" s="17"/>
      <c r="F120" s="17"/>
      <c r="G120" s="17"/>
      <c r="H120" s="17"/>
      <c r="I120" s="17"/>
      <c r="J120" s="17"/>
      <c r="K120" s="17"/>
      <c r="L120" s="34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="22" customFormat="true" ht="25.65" hidden="false" customHeight="true" outlineLevel="0" collapsed="false">
      <c r="A121" s="17"/>
      <c r="B121" s="18"/>
      <c r="C121" s="13" t="s">
        <v>22</v>
      </c>
      <c r="D121" s="17"/>
      <c r="E121" s="17"/>
      <c r="F121" s="14" t="str">
        <f aca="false">E15</f>
        <v>Obec Chocerady</v>
      </c>
      <c r="G121" s="17"/>
      <c r="H121" s="17"/>
      <c r="I121" s="13" t="s">
        <v>27</v>
      </c>
      <c r="J121" s="123" t="str">
        <f aca="false">E21</f>
        <v>Ing. arch. Zuzana Drahotová</v>
      </c>
      <c r="K121" s="17"/>
      <c r="L121" s="34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="22" customFormat="true" ht="15.15" hidden="false" customHeight="true" outlineLevel="0" collapsed="false">
      <c r="A122" s="17"/>
      <c r="B122" s="18"/>
      <c r="C122" s="13" t="s">
        <v>26</v>
      </c>
      <c r="D122" s="17"/>
      <c r="E122" s="17"/>
      <c r="F122" s="14" t="str">
        <f aca="false">IF(E18="","",E18)</f>
        <v> </v>
      </c>
      <c r="G122" s="17"/>
      <c r="H122" s="17"/>
      <c r="I122" s="13" t="s">
        <v>30</v>
      </c>
      <c r="J122" s="123" t="str">
        <f aca="false">E24</f>
        <v> </v>
      </c>
      <c r="K122" s="17"/>
      <c r="L122" s="34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</row>
    <row r="123" s="22" customFormat="true" ht="10.3" hidden="false" customHeight="true" outlineLevel="0" collapsed="false">
      <c r="A123" s="17"/>
      <c r="B123" s="18"/>
      <c r="C123" s="17"/>
      <c r="D123" s="17"/>
      <c r="E123" s="17"/>
      <c r="F123" s="17"/>
      <c r="G123" s="17"/>
      <c r="H123" s="17"/>
      <c r="I123" s="17"/>
      <c r="J123" s="17"/>
      <c r="K123" s="17"/>
      <c r="L123" s="34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</row>
    <row r="124" s="144" customFormat="true" ht="29.3" hidden="false" customHeight="true" outlineLevel="0" collapsed="false">
      <c r="A124" s="137"/>
      <c r="B124" s="138"/>
      <c r="C124" s="139" t="s">
        <v>110</v>
      </c>
      <c r="D124" s="140" t="s">
        <v>57</v>
      </c>
      <c r="E124" s="140" t="s">
        <v>53</v>
      </c>
      <c r="F124" s="140" t="s">
        <v>54</v>
      </c>
      <c r="G124" s="140" t="s">
        <v>111</v>
      </c>
      <c r="H124" s="140" t="s">
        <v>112</v>
      </c>
      <c r="I124" s="140" t="s">
        <v>113</v>
      </c>
      <c r="J124" s="141" t="s">
        <v>103</v>
      </c>
      <c r="K124" s="142" t="s">
        <v>114</v>
      </c>
      <c r="L124" s="143"/>
      <c r="M124" s="63"/>
      <c r="N124" s="64" t="s">
        <v>36</v>
      </c>
      <c r="O124" s="64" t="s">
        <v>115</v>
      </c>
      <c r="P124" s="64" t="s">
        <v>116</v>
      </c>
      <c r="Q124" s="64" t="s">
        <v>117</v>
      </c>
      <c r="R124" s="64" t="s">
        <v>118</v>
      </c>
      <c r="S124" s="64" t="s">
        <v>119</v>
      </c>
      <c r="T124" s="65" t="s">
        <v>120</v>
      </c>
      <c r="U124" s="137"/>
      <c r="V124" s="137"/>
      <c r="W124" s="137"/>
      <c r="X124" s="137"/>
      <c r="Y124" s="137"/>
      <c r="Z124" s="137"/>
      <c r="AA124" s="137"/>
      <c r="AB124" s="137"/>
      <c r="AC124" s="137"/>
      <c r="AD124" s="137"/>
      <c r="AE124" s="137"/>
    </row>
    <row r="125" s="22" customFormat="true" ht="22.8" hidden="false" customHeight="true" outlineLevel="0" collapsed="false">
      <c r="A125" s="17"/>
      <c r="B125" s="18"/>
      <c r="C125" s="71" t="s">
        <v>121</v>
      </c>
      <c r="D125" s="17"/>
      <c r="E125" s="17"/>
      <c r="F125" s="17"/>
      <c r="G125" s="17"/>
      <c r="H125" s="17"/>
      <c r="I125" s="17"/>
      <c r="J125" s="145" t="n">
        <f aca="false">BK125</f>
        <v>0</v>
      </c>
      <c r="K125" s="17"/>
      <c r="L125" s="18"/>
      <c r="M125" s="66"/>
      <c r="N125" s="53"/>
      <c r="O125" s="67"/>
      <c r="P125" s="146" t="n">
        <f aca="false">P126</f>
        <v>0</v>
      </c>
      <c r="Q125" s="67"/>
      <c r="R125" s="146" t="n">
        <f aca="false">R126</f>
        <v>0</v>
      </c>
      <c r="S125" s="67"/>
      <c r="T125" s="147" t="n">
        <f aca="false">T126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T125" s="3" t="s">
        <v>71</v>
      </c>
      <c r="AU125" s="3" t="s">
        <v>105</v>
      </c>
      <c r="BK125" s="148" t="n">
        <f aca="false">BK126</f>
        <v>0</v>
      </c>
    </row>
    <row r="126" s="149" customFormat="true" ht="25.9" hidden="false" customHeight="true" outlineLevel="0" collapsed="false">
      <c r="B126" s="150"/>
      <c r="D126" s="151" t="s">
        <v>71</v>
      </c>
      <c r="E126" s="152" t="s">
        <v>122</v>
      </c>
      <c r="F126" s="152" t="s">
        <v>123</v>
      </c>
      <c r="J126" s="153" t="n">
        <f aca="false">BK126</f>
        <v>0</v>
      </c>
      <c r="L126" s="150"/>
      <c r="M126" s="154"/>
      <c r="N126" s="155"/>
      <c r="O126" s="155"/>
      <c r="P126" s="156" t="n">
        <f aca="false">P127+P145+P156+P179+P196+P203+P208+P213</f>
        <v>0</v>
      </c>
      <c r="Q126" s="155"/>
      <c r="R126" s="156" t="n">
        <f aca="false">R127+R145+R156+R179+R196+R203+R208+R213</f>
        <v>0</v>
      </c>
      <c r="S126" s="155"/>
      <c r="T126" s="157" t="n">
        <f aca="false">T127+T145+T156+T179+T196+T203+T208+T213</f>
        <v>0</v>
      </c>
      <c r="AR126" s="151" t="s">
        <v>80</v>
      </c>
      <c r="AT126" s="158" t="s">
        <v>71</v>
      </c>
      <c r="AU126" s="158" t="s">
        <v>72</v>
      </c>
      <c r="AY126" s="151" t="s">
        <v>124</v>
      </c>
      <c r="BK126" s="159" t="n">
        <f aca="false">BK127+BK145+BK156+BK179+BK196+BK203+BK208+BK213</f>
        <v>0</v>
      </c>
    </row>
    <row r="127" s="149" customFormat="true" ht="22.8" hidden="false" customHeight="true" outlineLevel="0" collapsed="false">
      <c r="B127" s="150"/>
      <c r="D127" s="151" t="s">
        <v>71</v>
      </c>
      <c r="E127" s="160" t="s">
        <v>2502</v>
      </c>
      <c r="F127" s="160" t="s">
        <v>2503</v>
      </c>
      <c r="J127" s="161" t="n">
        <f aca="false">BK127</f>
        <v>0</v>
      </c>
      <c r="L127" s="150"/>
      <c r="M127" s="154"/>
      <c r="N127" s="155"/>
      <c r="O127" s="155"/>
      <c r="P127" s="156" t="n">
        <f aca="false">SUM(P128:P144)</f>
        <v>0</v>
      </c>
      <c r="Q127" s="155"/>
      <c r="R127" s="156" t="n">
        <f aca="false">SUM(R128:R144)</f>
        <v>0</v>
      </c>
      <c r="S127" s="155"/>
      <c r="T127" s="157" t="n">
        <f aca="false">SUM(T128:T144)</f>
        <v>0</v>
      </c>
      <c r="AR127" s="151" t="s">
        <v>80</v>
      </c>
      <c r="AT127" s="158" t="s">
        <v>71</v>
      </c>
      <c r="AU127" s="158" t="s">
        <v>80</v>
      </c>
      <c r="AY127" s="151" t="s">
        <v>124</v>
      </c>
      <c r="BK127" s="159" t="n">
        <f aca="false">SUM(BK128:BK144)</f>
        <v>0</v>
      </c>
    </row>
    <row r="128" s="22" customFormat="true" ht="21.75" hidden="false" customHeight="true" outlineLevel="0" collapsed="false">
      <c r="A128" s="17"/>
      <c r="B128" s="162"/>
      <c r="C128" s="234"/>
      <c r="D128" s="234"/>
      <c r="E128" s="235"/>
      <c r="F128" s="236" t="s">
        <v>2504</v>
      </c>
      <c r="G128" s="237"/>
      <c r="H128" s="238"/>
      <c r="I128" s="239"/>
      <c r="J128" s="239"/>
      <c r="K128" s="169"/>
      <c r="L128" s="18"/>
      <c r="M128" s="170"/>
      <c r="N128" s="171" t="s">
        <v>37</v>
      </c>
      <c r="O128" s="172" t="n">
        <v>0</v>
      </c>
      <c r="P128" s="172" t="n">
        <f aca="false">O128*H128</f>
        <v>0</v>
      </c>
      <c r="Q128" s="172" t="n">
        <v>0</v>
      </c>
      <c r="R128" s="172" t="n">
        <f aca="false">Q128*H128</f>
        <v>0</v>
      </c>
      <c r="S128" s="172" t="n">
        <v>0</v>
      </c>
      <c r="T128" s="173" t="n">
        <f aca="false">S128*H128</f>
        <v>0</v>
      </c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R128" s="174" t="s">
        <v>131</v>
      </c>
      <c r="AT128" s="174" t="s">
        <v>127</v>
      </c>
      <c r="AU128" s="174" t="s">
        <v>82</v>
      </c>
      <c r="AY128" s="3" t="s">
        <v>124</v>
      </c>
      <c r="BE128" s="175" t="n">
        <f aca="false">IF(N128="základní",J128,0)</f>
        <v>0</v>
      </c>
      <c r="BF128" s="175" t="n">
        <f aca="false">IF(N128="snížená",J128,0)</f>
        <v>0</v>
      </c>
      <c r="BG128" s="175" t="n">
        <f aca="false">IF(N128="zákl. přenesená",J128,0)</f>
        <v>0</v>
      </c>
      <c r="BH128" s="175" t="n">
        <f aca="false">IF(N128="sníž. přenesená",J128,0)</f>
        <v>0</v>
      </c>
      <c r="BI128" s="175" t="n">
        <f aca="false">IF(N128="nulová",J128,0)</f>
        <v>0</v>
      </c>
      <c r="BJ128" s="3" t="s">
        <v>80</v>
      </c>
      <c r="BK128" s="175" t="n">
        <f aca="false">ROUND(I128*H128,2)</f>
        <v>0</v>
      </c>
      <c r="BL128" s="3" t="s">
        <v>131</v>
      </c>
      <c r="BM128" s="174" t="s">
        <v>2505</v>
      </c>
    </row>
    <row r="129" s="22" customFormat="true" ht="16.5" hidden="false" customHeight="true" outlineLevel="0" collapsed="false">
      <c r="A129" s="17"/>
      <c r="B129" s="162"/>
      <c r="C129" s="240"/>
      <c r="D129" s="240"/>
      <c r="E129" s="241"/>
      <c r="F129" s="236"/>
      <c r="G129" s="242"/>
      <c r="H129" s="243"/>
      <c r="I129" s="244"/>
      <c r="J129" s="244"/>
      <c r="K129" s="211"/>
      <c r="L129" s="212"/>
      <c r="M129" s="213"/>
      <c r="N129" s="214" t="s">
        <v>37</v>
      </c>
      <c r="O129" s="172" t="n">
        <v>0</v>
      </c>
      <c r="P129" s="172" t="n">
        <f aca="false">O129*H129</f>
        <v>0</v>
      </c>
      <c r="Q129" s="172" t="n">
        <v>0</v>
      </c>
      <c r="R129" s="172" t="n">
        <f aca="false">Q129*H129</f>
        <v>0</v>
      </c>
      <c r="S129" s="172" t="n">
        <v>0</v>
      </c>
      <c r="T129" s="173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4" t="s">
        <v>267</v>
      </c>
      <c r="AT129" s="174" t="s">
        <v>272</v>
      </c>
      <c r="AU129" s="174" t="s">
        <v>82</v>
      </c>
      <c r="AY129" s="3" t="s">
        <v>124</v>
      </c>
      <c r="BE129" s="175" t="n">
        <f aca="false">IF(N129="základní",J129,0)</f>
        <v>0</v>
      </c>
      <c r="BF129" s="175" t="n">
        <f aca="false">IF(N129="snížená",J129,0)</f>
        <v>0</v>
      </c>
      <c r="BG129" s="175" t="n">
        <f aca="false">IF(N129="zákl. přenesená",J129,0)</f>
        <v>0</v>
      </c>
      <c r="BH129" s="175" t="n">
        <f aca="false">IF(N129="sníž. přenesená",J129,0)</f>
        <v>0</v>
      </c>
      <c r="BI129" s="175" t="n">
        <f aca="false">IF(N129="nulová",J129,0)</f>
        <v>0</v>
      </c>
      <c r="BJ129" s="3" t="s">
        <v>80</v>
      </c>
      <c r="BK129" s="175" t="n">
        <f aca="false">ROUND(I129*H129,2)</f>
        <v>0</v>
      </c>
      <c r="BL129" s="3" t="s">
        <v>131</v>
      </c>
      <c r="BM129" s="174" t="s">
        <v>2506</v>
      </c>
    </row>
    <row r="130" s="22" customFormat="true" ht="16.5" hidden="false" customHeight="true" outlineLevel="0" collapsed="false">
      <c r="A130" s="17"/>
      <c r="B130" s="162"/>
      <c r="C130" s="234"/>
      <c r="D130" s="234"/>
      <c r="E130" s="235"/>
      <c r="F130" s="236"/>
      <c r="G130" s="237"/>
      <c r="H130" s="238"/>
      <c r="I130" s="239"/>
      <c r="J130" s="239"/>
      <c r="K130" s="169"/>
      <c r="L130" s="18"/>
      <c r="M130" s="170"/>
      <c r="N130" s="171" t="s">
        <v>37</v>
      </c>
      <c r="O130" s="172" t="n">
        <v>0</v>
      </c>
      <c r="P130" s="172" t="n">
        <f aca="false">O130*H130</f>
        <v>0</v>
      </c>
      <c r="Q130" s="172" t="n">
        <v>0</v>
      </c>
      <c r="R130" s="172" t="n">
        <f aca="false">Q130*H130</f>
        <v>0</v>
      </c>
      <c r="S130" s="172" t="n">
        <v>0</v>
      </c>
      <c r="T130" s="173" t="n">
        <f aca="false">S130*H130</f>
        <v>0</v>
      </c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R130" s="174" t="s">
        <v>131</v>
      </c>
      <c r="AT130" s="174" t="s">
        <v>127</v>
      </c>
      <c r="AU130" s="174" t="s">
        <v>82</v>
      </c>
      <c r="AY130" s="3" t="s">
        <v>124</v>
      </c>
      <c r="BE130" s="175" t="n">
        <f aca="false">IF(N130="základní",J130,0)</f>
        <v>0</v>
      </c>
      <c r="BF130" s="175" t="n">
        <f aca="false">IF(N130="snížená",J130,0)</f>
        <v>0</v>
      </c>
      <c r="BG130" s="175" t="n">
        <f aca="false">IF(N130="zákl. přenesená",J130,0)</f>
        <v>0</v>
      </c>
      <c r="BH130" s="175" t="n">
        <f aca="false">IF(N130="sníž. přenesená",J130,0)</f>
        <v>0</v>
      </c>
      <c r="BI130" s="175" t="n">
        <f aca="false">IF(N130="nulová",J130,0)</f>
        <v>0</v>
      </c>
      <c r="BJ130" s="3" t="s">
        <v>80</v>
      </c>
      <c r="BK130" s="175" t="n">
        <f aca="false">ROUND(I130*H130,2)</f>
        <v>0</v>
      </c>
      <c r="BL130" s="3" t="s">
        <v>131</v>
      </c>
      <c r="BM130" s="174" t="s">
        <v>2507</v>
      </c>
    </row>
    <row r="131" s="22" customFormat="true" ht="16.5" hidden="false" customHeight="true" outlineLevel="0" collapsed="false">
      <c r="A131" s="17"/>
      <c r="B131" s="162"/>
      <c r="C131" s="240"/>
      <c r="D131" s="240"/>
      <c r="E131" s="241"/>
      <c r="F131" s="236"/>
      <c r="G131" s="242"/>
      <c r="H131" s="243"/>
      <c r="I131" s="244"/>
      <c r="J131" s="244"/>
      <c r="K131" s="211"/>
      <c r="L131" s="212"/>
      <c r="M131" s="213"/>
      <c r="N131" s="214" t="s">
        <v>37</v>
      </c>
      <c r="O131" s="172" t="n">
        <v>0</v>
      </c>
      <c r="P131" s="172" t="n">
        <f aca="false">O131*H131</f>
        <v>0</v>
      </c>
      <c r="Q131" s="172" t="n">
        <v>0</v>
      </c>
      <c r="R131" s="172" t="n">
        <f aca="false">Q131*H131</f>
        <v>0</v>
      </c>
      <c r="S131" s="172" t="n">
        <v>0</v>
      </c>
      <c r="T131" s="173" t="n">
        <f aca="false">S131*H131</f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174" t="s">
        <v>267</v>
      </c>
      <c r="AT131" s="174" t="s">
        <v>272</v>
      </c>
      <c r="AU131" s="174" t="s">
        <v>82</v>
      </c>
      <c r="AY131" s="3" t="s">
        <v>124</v>
      </c>
      <c r="BE131" s="175" t="n">
        <f aca="false">IF(N131="základní",J131,0)</f>
        <v>0</v>
      </c>
      <c r="BF131" s="175" t="n">
        <f aca="false">IF(N131="snížená",J131,0)</f>
        <v>0</v>
      </c>
      <c r="BG131" s="175" t="n">
        <f aca="false">IF(N131="zákl. přenesená",J131,0)</f>
        <v>0</v>
      </c>
      <c r="BH131" s="175" t="n">
        <f aca="false">IF(N131="sníž. přenesená",J131,0)</f>
        <v>0</v>
      </c>
      <c r="BI131" s="175" t="n">
        <f aca="false">IF(N131="nulová",J131,0)</f>
        <v>0</v>
      </c>
      <c r="BJ131" s="3" t="s">
        <v>80</v>
      </c>
      <c r="BK131" s="175" t="n">
        <f aca="false">ROUND(I131*H131,2)</f>
        <v>0</v>
      </c>
      <c r="BL131" s="3" t="s">
        <v>131</v>
      </c>
      <c r="BM131" s="174" t="s">
        <v>2508</v>
      </c>
    </row>
    <row r="132" s="22" customFormat="true" ht="21.75" hidden="false" customHeight="true" outlineLevel="0" collapsed="false">
      <c r="A132" s="17"/>
      <c r="B132" s="162"/>
      <c r="C132" s="234"/>
      <c r="D132" s="234"/>
      <c r="E132" s="235"/>
      <c r="F132" s="236"/>
      <c r="G132" s="237"/>
      <c r="H132" s="238"/>
      <c r="I132" s="239"/>
      <c r="J132" s="239"/>
      <c r="K132" s="169"/>
      <c r="L132" s="18"/>
      <c r="M132" s="170"/>
      <c r="N132" s="171" t="s">
        <v>37</v>
      </c>
      <c r="O132" s="172" t="n">
        <v>0</v>
      </c>
      <c r="P132" s="172" t="n">
        <f aca="false">O132*H132</f>
        <v>0</v>
      </c>
      <c r="Q132" s="172" t="n">
        <v>0</v>
      </c>
      <c r="R132" s="172" t="n">
        <f aca="false">Q132*H132</f>
        <v>0</v>
      </c>
      <c r="S132" s="172" t="n">
        <v>0</v>
      </c>
      <c r="T132" s="173" t="n">
        <f aca="false">S132*H132</f>
        <v>0</v>
      </c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R132" s="174" t="s">
        <v>131</v>
      </c>
      <c r="AT132" s="174" t="s">
        <v>127</v>
      </c>
      <c r="AU132" s="174" t="s">
        <v>82</v>
      </c>
      <c r="AY132" s="3" t="s">
        <v>124</v>
      </c>
      <c r="BE132" s="175" t="n">
        <f aca="false">IF(N132="základní",J132,0)</f>
        <v>0</v>
      </c>
      <c r="BF132" s="175" t="n">
        <f aca="false">IF(N132="snížená",J132,0)</f>
        <v>0</v>
      </c>
      <c r="BG132" s="175" t="n">
        <f aca="false">IF(N132="zákl. přenesená",J132,0)</f>
        <v>0</v>
      </c>
      <c r="BH132" s="175" t="n">
        <f aca="false">IF(N132="sníž. přenesená",J132,0)</f>
        <v>0</v>
      </c>
      <c r="BI132" s="175" t="n">
        <f aca="false">IF(N132="nulová",J132,0)</f>
        <v>0</v>
      </c>
      <c r="BJ132" s="3" t="s">
        <v>80</v>
      </c>
      <c r="BK132" s="175" t="n">
        <f aca="false">ROUND(I132*H132,2)</f>
        <v>0</v>
      </c>
      <c r="BL132" s="3" t="s">
        <v>131</v>
      </c>
      <c r="BM132" s="174" t="s">
        <v>2509</v>
      </c>
    </row>
    <row r="133" s="22" customFormat="true" ht="16.5" hidden="false" customHeight="true" outlineLevel="0" collapsed="false">
      <c r="A133" s="17"/>
      <c r="B133" s="162"/>
      <c r="C133" s="240"/>
      <c r="D133" s="240"/>
      <c r="E133" s="241"/>
      <c r="F133" s="236"/>
      <c r="G133" s="242"/>
      <c r="H133" s="243"/>
      <c r="I133" s="244"/>
      <c r="J133" s="244"/>
      <c r="K133" s="211"/>
      <c r="L133" s="212"/>
      <c r="M133" s="213"/>
      <c r="N133" s="214" t="s">
        <v>37</v>
      </c>
      <c r="O133" s="172" t="n">
        <v>0</v>
      </c>
      <c r="P133" s="172" t="n">
        <f aca="false">O133*H133</f>
        <v>0</v>
      </c>
      <c r="Q133" s="172" t="n">
        <v>0</v>
      </c>
      <c r="R133" s="172" t="n">
        <f aca="false">Q133*H133</f>
        <v>0</v>
      </c>
      <c r="S133" s="172" t="n">
        <v>0</v>
      </c>
      <c r="T133" s="173" t="n">
        <f aca="false"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74" t="s">
        <v>267</v>
      </c>
      <c r="AT133" s="174" t="s">
        <v>272</v>
      </c>
      <c r="AU133" s="174" t="s">
        <v>82</v>
      </c>
      <c r="AY133" s="3" t="s">
        <v>124</v>
      </c>
      <c r="BE133" s="175" t="n">
        <f aca="false">IF(N133="základní",J133,0)</f>
        <v>0</v>
      </c>
      <c r="BF133" s="175" t="n">
        <f aca="false">IF(N133="snížená",J133,0)</f>
        <v>0</v>
      </c>
      <c r="BG133" s="175" t="n">
        <f aca="false">IF(N133="zákl. přenesená",J133,0)</f>
        <v>0</v>
      </c>
      <c r="BH133" s="175" t="n">
        <f aca="false">IF(N133="sníž. přenesená",J133,0)</f>
        <v>0</v>
      </c>
      <c r="BI133" s="175" t="n">
        <f aca="false">IF(N133="nulová",J133,0)</f>
        <v>0</v>
      </c>
      <c r="BJ133" s="3" t="s">
        <v>80</v>
      </c>
      <c r="BK133" s="175" t="n">
        <f aca="false">ROUND(I133*H133,2)</f>
        <v>0</v>
      </c>
      <c r="BL133" s="3" t="s">
        <v>131</v>
      </c>
      <c r="BM133" s="174" t="s">
        <v>2510</v>
      </c>
    </row>
    <row r="134" s="22" customFormat="true" ht="16.5" hidden="false" customHeight="true" outlineLevel="0" collapsed="false">
      <c r="A134" s="17"/>
      <c r="B134" s="162"/>
      <c r="C134" s="234"/>
      <c r="D134" s="234"/>
      <c r="E134" s="235"/>
      <c r="F134" s="236"/>
      <c r="G134" s="237"/>
      <c r="H134" s="238"/>
      <c r="I134" s="239"/>
      <c r="J134" s="239"/>
      <c r="K134" s="169"/>
      <c r="L134" s="18"/>
      <c r="M134" s="170"/>
      <c r="N134" s="171" t="s">
        <v>37</v>
      </c>
      <c r="O134" s="172" t="n">
        <v>0</v>
      </c>
      <c r="P134" s="172" t="n">
        <f aca="false">O134*H134</f>
        <v>0</v>
      </c>
      <c r="Q134" s="172" t="n">
        <v>0</v>
      </c>
      <c r="R134" s="172" t="n">
        <f aca="false">Q134*H134</f>
        <v>0</v>
      </c>
      <c r="S134" s="172" t="n">
        <v>0</v>
      </c>
      <c r="T134" s="173" t="n">
        <f aca="false">S134*H134</f>
        <v>0</v>
      </c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R134" s="174" t="s">
        <v>131</v>
      </c>
      <c r="AT134" s="174" t="s">
        <v>127</v>
      </c>
      <c r="AU134" s="174" t="s">
        <v>82</v>
      </c>
      <c r="AY134" s="3" t="s">
        <v>124</v>
      </c>
      <c r="BE134" s="175" t="n">
        <f aca="false">IF(N134="základní",J134,0)</f>
        <v>0</v>
      </c>
      <c r="BF134" s="175" t="n">
        <f aca="false">IF(N134="snížená",J134,0)</f>
        <v>0</v>
      </c>
      <c r="BG134" s="175" t="n">
        <f aca="false">IF(N134="zákl. přenesená",J134,0)</f>
        <v>0</v>
      </c>
      <c r="BH134" s="175" t="n">
        <f aca="false">IF(N134="sníž. přenesená",J134,0)</f>
        <v>0</v>
      </c>
      <c r="BI134" s="175" t="n">
        <f aca="false">IF(N134="nulová",J134,0)</f>
        <v>0</v>
      </c>
      <c r="BJ134" s="3" t="s">
        <v>80</v>
      </c>
      <c r="BK134" s="175" t="n">
        <f aca="false">ROUND(I134*H134,2)</f>
        <v>0</v>
      </c>
      <c r="BL134" s="3" t="s">
        <v>131</v>
      </c>
      <c r="BM134" s="174" t="s">
        <v>2511</v>
      </c>
    </row>
    <row r="135" s="22" customFormat="true" ht="21.75" hidden="false" customHeight="true" outlineLevel="0" collapsed="false">
      <c r="A135" s="17"/>
      <c r="B135" s="162"/>
      <c r="C135" s="240"/>
      <c r="D135" s="240"/>
      <c r="E135" s="241"/>
      <c r="F135" s="236"/>
      <c r="G135" s="242"/>
      <c r="H135" s="243"/>
      <c r="I135" s="244"/>
      <c r="J135" s="244"/>
      <c r="K135" s="211"/>
      <c r="L135" s="212"/>
      <c r="M135" s="213"/>
      <c r="N135" s="214" t="s">
        <v>37</v>
      </c>
      <c r="O135" s="172" t="n">
        <v>0</v>
      </c>
      <c r="P135" s="172" t="n">
        <f aca="false">O135*H135</f>
        <v>0</v>
      </c>
      <c r="Q135" s="172" t="n">
        <v>0</v>
      </c>
      <c r="R135" s="172" t="n">
        <f aca="false">Q135*H135</f>
        <v>0</v>
      </c>
      <c r="S135" s="172" t="n">
        <v>0</v>
      </c>
      <c r="T135" s="173" t="n">
        <f aca="false">S135*H135</f>
        <v>0</v>
      </c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R135" s="174" t="s">
        <v>267</v>
      </c>
      <c r="AT135" s="174" t="s">
        <v>272</v>
      </c>
      <c r="AU135" s="174" t="s">
        <v>82</v>
      </c>
      <c r="AY135" s="3" t="s">
        <v>124</v>
      </c>
      <c r="BE135" s="175" t="n">
        <f aca="false">IF(N135="základní",J135,0)</f>
        <v>0</v>
      </c>
      <c r="BF135" s="175" t="n">
        <f aca="false">IF(N135="snížená",J135,0)</f>
        <v>0</v>
      </c>
      <c r="BG135" s="175" t="n">
        <f aca="false">IF(N135="zákl. přenesená",J135,0)</f>
        <v>0</v>
      </c>
      <c r="BH135" s="175" t="n">
        <f aca="false">IF(N135="sníž. přenesená",J135,0)</f>
        <v>0</v>
      </c>
      <c r="BI135" s="175" t="n">
        <f aca="false">IF(N135="nulová",J135,0)</f>
        <v>0</v>
      </c>
      <c r="BJ135" s="3" t="s">
        <v>80</v>
      </c>
      <c r="BK135" s="175" t="n">
        <f aca="false">ROUND(I135*H135,2)</f>
        <v>0</v>
      </c>
      <c r="BL135" s="3" t="s">
        <v>131</v>
      </c>
      <c r="BM135" s="174" t="s">
        <v>2512</v>
      </c>
    </row>
    <row r="136" s="22" customFormat="true" ht="21.75" hidden="false" customHeight="true" outlineLevel="0" collapsed="false">
      <c r="A136" s="17"/>
      <c r="B136" s="162"/>
      <c r="C136" s="234"/>
      <c r="D136" s="234"/>
      <c r="E136" s="235"/>
      <c r="F136" s="236"/>
      <c r="G136" s="237"/>
      <c r="H136" s="238"/>
      <c r="I136" s="239"/>
      <c r="J136" s="239"/>
      <c r="K136" s="169"/>
      <c r="L136" s="18"/>
      <c r="M136" s="170"/>
      <c r="N136" s="171" t="s">
        <v>37</v>
      </c>
      <c r="O136" s="172" t="n">
        <v>0</v>
      </c>
      <c r="P136" s="172" t="n">
        <f aca="false">O136*H136</f>
        <v>0</v>
      </c>
      <c r="Q136" s="172" t="n">
        <v>0</v>
      </c>
      <c r="R136" s="172" t="n">
        <f aca="false">Q136*H136</f>
        <v>0</v>
      </c>
      <c r="S136" s="172" t="n">
        <v>0</v>
      </c>
      <c r="T136" s="173" t="n">
        <f aca="false">S136*H136</f>
        <v>0</v>
      </c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R136" s="174" t="s">
        <v>131</v>
      </c>
      <c r="AT136" s="174" t="s">
        <v>127</v>
      </c>
      <c r="AU136" s="174" t="s">
        <v>82</v>
      </c>
      <c r="AY136" s="3" t="s">
        <v>124</v>
      </c>
      <c r="BE136" s="175" t="n">
        <f aca="false">IF(N136="základní",J136,0)</f>
        <v>0</v>
      </c>
      <c r="BF136" s="175" t="n">
        <f aca="false">IF(N136="snížená",J136,0)</f>
        <v>0</v>
      </c>
      <c r="BG136" s="175" t="n">
        <f aca="false">IF(N136="zákl. přenesená",J136,0)</f>
        <v>0</v>
      </c>
      <c r="BH136" s="175" t="n">
        <f aca="false">IF(N136="sníž. přenesená",J136,0)</f>
        <v>0</v>
      </c>
      <c r="BI136" s="175" t="n">
        <f aca="false">IF(N136="nulová",J136,0)</f>
        <v>0</v>
      </c>
      <c r="BJ136" s="3" t="s">
        <v>80</v>
      </c>
      <c r="BK136" s="175" t="n">
        <f aca="false">ROUND(I136*H136,2)</f>
        <v>0</v>
      </c>
      <c r="BL136" s="3" t="s">
        <v>131</v>
      </c>
      <c r="BM136" s="174" t="s">
        <v>2513</v>
      </c>
    </row>
    <row r="137" s="22" customFormat="true" ht="16.5" hidden="false" customHeight="true" outlineLevel="0" collapsed="false">
      <c r="A137" s="17"/>
      <c r="B137" s="162"/>
      <c r="C137" s="240"/>
      <c r="D137" s="240"/>
      <c r="E137" s="241"/>
      <c r="F137" s="236"/>
      <c r="G137" s="242"/>
      <c r="H137" s="243"/>
      <c r="I137" s="244"/>
      <c r="J137" s="244"/>
      <c r="K137" s="211"/>
      <c r="L137" s="212"/>
      <c r="M137" s="213"/>
      <c r="N137" s="214" t="s">
        <v>37</v>
      </c>
      <c r="O137" s="172" t="n">
        <v>0</v>
      </c>
      <c r="P137" s="172" t="n">
        <f aca="false">O137*H137</f>
        <v>0</v>
      </c>
      <c r="Q137" s="172" t="n">
        <v>0</v>
      </c>
      <c r="R137" s="172" t="n">
        <f aca="false">Q137*H137</f>
        <v>0</v>
      </c>
      <c r="S137" s="172" t="n">
        <v>0</v>
      </c>
      <c r="T137" s="173" t="n">
        <f aca="false">S137*H137</f>
        <v>0</v>
      </c>
      <c r="U137" s="17"/>
      <c r="V137" s="17"/>
      <c r="W137" s="17"/>
      <c r="X137" s="17"/>
      <c r="Y137" s="17"/>
      <c r="Z137" s="17"/>
      <c r="AA137" s="17"/>
      <c r="AB137" s="17"/>
      <c r="AC137" s="17"/>
      <c r="AD137" s="17"/>
      <c r="AE137" s="17"/>
      <c r="AR137" s="174" t="s">
        <v>267</v>
      </c>
      <c r="AT137" s="174" t="s">
        <v>272</v>
      </c>
      <c r="AU137" s="174" t="s">
        <v>82</v>
      </c>
      <c r="AY137" s="3" t="s">
        <v>124</v>
      </c>
      <c r="BE137" s="175" t="n">
        <f aca="false">IF(N137="základní",J137,0)</f>
        <v>0</v>
      </c>
      <c r="BF137" s="175" t="n">
        <f aca="false">IF(N137="snížená",J137,0)</f>
        <v>0</v>
      </c>
      <c r="BG137" s="175" t="n">
        <f aca="false">IF(N137="zákl. přenesená",J137,0)</f>
        <v>0</v>
      </c>
      <c r="BH137" s="175" t="n">
        <f aca="false">IF(N137="sníž. přenesená",J137,0)</f>
        <v>0</v>
      </c>
      <c r="BI137" s="175" t="n">
        <f aca="false">IF(N137="nulová",J137,0)</f>
        <v>0</v>
      </c>
      <c r="BJ137" s="3" t="s">
        <v>80</v>
      </c>
      <c r="BK137" s="175" t="n">
        <f aca="false">ROUND(I137*H137,2)</f>
        <v>0</v>
      </c>
      <c r="BL137" s="3" t="s">
        <v>131</v>
      </c>
      <c r="BM137" s="174" t="s">
        <v>2514</v>
      </c>
    </row>
    <row r="138" s="22" customFormat="true" ht="21.75" hidden="false" customHeight="true" outlineLevel="0" collapsed="false">
      <c r="A138" s="17"/>
      <c r="B138" s="162"/>
      <c r="C138" s="234"/>
      <c r="D138" s="234"/>
      <c r="E138" s="235"/>
      <c r="F138" s="236"/>
      <c r="G138" s="237"/>
      <c r="H138" s="238"/>
      <c r="I138" s="239"/>
      <c r="J138" s="239"/>
      <c r="K138" s="169"/>
      <c r="L138" s="18"/>
      <c r="M138" s="170"/>
      <c r="N138" s="171" t="s">
        <v>37</v>
      </c>
      <c r="O138" s="172" t="n">
        <v>0</v>
      </c>
      <c r="P138" s="172" t="n">
        <f aca="false">O138*H138</f>
        <v>0</v>
      </c>
      <c r="Q138" s="172" t="n">
        <v>0</v>
      </c>
      <c r="R138" s="172" t="n">
        <f aca="false">Q138*H138</f>
        <v>0</v>
      </c>
      <c r="S138" s="172" t="n">
        <v>0</v>
      </c>
      <c r="T138" s="173" t="n">
        <f aca="false">S138*H138</f>
        <v>0</v>
      </c>
      <c r="U138" s="17"/>
      <c r="V138" s="17"/>
      <c r="W138" s="17"/>
      <c r="X138" s="17"/>
      <c r="Y138" s="17"/>
      <c r="Z138" s="17"/>
      <c r="AA138" s="17"/>
      <c r="AB138" s="17"/>
      <c r="AC138" s="17"/>
      <c r="AD138" s="17"/>
      <c r="AE138" s="17"/>
      <c r="AR138" s="174" t="s">
        <v>131</v>
      </c>
      <c r="AT138" s="174" t="s">
        <v>127</v>
      </c>
      <c r="AU138" s="174" t="s">
        <v>82</v>
      </c>
      <c r="AY138" s="3" t="s">
        <v>124</v>
      </c>
      <c r="BE138" s="175" t="n">
        <f aca="false">IF(N138="základní",J138,0)</f>
        <v>0</v>
      </c>
      <c r="BF138" s="175" t="n">
        <f aca="false">IF(N138="snížená",J138,0)</f>
        <v>0</v>
      </c>
      <c r="BG138" s="175" t="n">
        <f aca="false">IF(N138="zákl. přenesená",J138,0)</f>
        <v>0</v>
      </c>
      <c r="BH138" s="175" t="n">
        <f aca="false">IF(N138="sníž. přenesená",J138,0)</f>
        <v>0</v>
      </c>
      <c r="BI138" s="175" t="n">
        <f aca="false">IF(N138="nulová",J138,0)</f>
        <v>0</v>
      </c>
      <c r="BJ138" s="3" t="s">
        <v>80</v>
      </c>
      <c r="BK138" s="175" t="n">
        <f aca="false">ROUND(I138*H138,2)</f>
        <v>0</v>
      </c>
      <c r="BL138" s="3" t="s">
        <v>131</v>
      </c>
      <c r="BM138" s="174" t="s">
        <v>2515</v>
      </c>
    </row>
    <row r="139" s="22" customFormat="true" ht="33" hidden="false" customHeight="true" outlineLevel="0" collapsed="false">
      <c r="A139" s="17"/>
      <c r="B139" s="162"/>
      <c r="C139" s="240"/>
      <c r="D139" s="240"/>
      <c r="E139" s="241"/>
      <c r="F139" s="236"/>
      <c r="G139" s="242"/>
      <c r="H139" s="243"/>
      <c r="I139" s="244"/>
      <c r="J139" s="244"/>
      <c r="K139" s="211"/>
      <c r="L139" s="212"/>
      <c r="M139" s="213"/>
      <c r="N139" s="214" t="s">
        <v>37</v>
      </c>
      <c r="O139" s="172" t="n">
        <v>0</v>
      </c>
      <c r="P139" s="172" t="n">
        <f aca="false">O139*H139</f>
        <v>0</v>
      </c>
      <c r="Q139" s="172" t="n">
        <v>0</v>
      </c>
      <c r="R139" s="172" t="n">
        <f aca="false">Q139*H139</f>
        <v>0</v>
      </c>
      <c r="S139" s="172" t="n">
        <v>0</v>
      </c>
      <c r="T139" s="173" t="n">
        <f aca="false">S139*H139</f>
        <v>0</v>
      </c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R139" s="174" t="s">
        <v>267</v>
      </c>
      <c r="AT139" s="174" t="s">
        <v>272</v>
      </c>
      <c r="AU139" s="174" t="s">
        <v>82</v>
      </c>
      <c r="AY139" s="3" t="s">
        <v>124</v>
      </c>
      <c r="BE139" s="175" t="n">
        <f aca="false">IF(N139="základní",J139,0)</f>
        <v>0</v>
      </c>
      <c r="BF139" s="175" t="n">
        <f aca="false">IF(N139="snížená",J139,0)</f>
        <v>0</v>
      </c>
      <c r="BG139" s="175" t="n">
        <f aca="false">IF(N139="zákl. přenesená",J139,0)</f>
        <v>0</v>
      </c>
      <c r="BH139" s="175" t="n">
        <f aca="false">IF(N139="sníž. přenesená",J139,0)</f>
        <v>0</v>
      </c>
      <c r="BI139" s="175" t="n">
        <f aca="false">IF(N139="nulová",J139,0)</f>
        <v>0</v>
      </c>
      <c r="BJ139" s="3" t="s">
        <v>80</v>
      </c>
      <c r="BK139" s="175" t="n">
        <f aca="false">ROUND(I139*H139,2)</f>
        <v>0</v>
      </c>
      <c r="BL139" s="3" t="s">
        <v>131</v>
      </c>
      <c r="BM139" s="174" t="s">
        <v>2516</v>
      </c>
    </row>
    <row r="140" s="22" customFormat="true" ht="21.75" hidden="false" customHeight="true" outlineLevel="0" collapsed="false">
      <c r="A140" s="17"/>
      <c r="B140" s="162"/>
      <c r="C140" s="234"/>
      <c r="D140" s="234"/>
      <c r="E140" s="235"/>
      <c r="F140" s="236"/>
      <c r="G140" s="237"/>
      <c r="H140" s="238"/>
      <c r="I140" s="239"/>
      <c r="J140" s="239"/>
      <c r="K140" s="169"/>
      <c r="L140" s="18"/>
      <c r="M140" s="170"/>
      <c r="N140" s="171" t="s">
        <v>37</v>
      </c>
      <c r="O140" s="172" t="n">
        <v>0</v>
      </c>
      <c r="P140" s="172" t="n">
        <f aca="false">O140*H140</f>
        <v>0</v>
      </c>
      <c r="Q140" s="172" t="n">
        <v>0</v>
      </c>
      <c r="R140" s="172" t="n">
        <f aca="false">Q140*H140</f>
        <v>0</v>
      </c>
      <c r="S140" s="172" t="n">
        <v>0</v>
      </c>
      <c r="T140" s="173" t="n">
        <f aca="false">S140*H140</f>
        <v>0</v>
      </c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R140" s="174" t="s">
        <v>131</v>
      </c>
      <c r="AT140" s="174" t="s">
        <v>127</v>
      </c>
      <c r="AU140" s="174" t="s">
        <v>82</v>
      </c>
      <c r="AY140" s="3" t="s">
        <v>124</v>
      </c>
      <c r="BE140" s="175" t="n">
        <f aca="false">IF(N140="základní",J140,0)</f>
        <v>0</v>
      </c>
      <c r="BF140" s="175" t="n">
        <f aca="false">IF(N140="snížená",J140,0)</f>
        <v>0</v>
      </c>
      <c r="BG140" s="175" t="n">
        <f aca="false">IF(N140="zákl. přenesená",J140,0)</f>
        <v>0</v>
      </c>
      <c r="BH140" s="175" t="n">
        <f aca="false">IF(N140="sníž. přenesená",J140,0)</f>
        <v>0</v>
      </c>
      <c r="BI140" s="175" t="n">
        <f aca="false">IF(N140="nulová",J140,0)</f>
        <v>0</v>
      </c>
      <c r="BJ140" s="3" t="s">
        <v>80</v>
      </c>
      <c r="BK140" s="175" t="n">
        <f aca="false">ROUND(I140*H140,2)</f>
        <v>0</v>
      </c>
      <c r="BL140" s="3" t="s">
        <v>131</v>
      </c>
      <c r="BM140" s="174" t="s">
        <v>2517</v>
      </c>
    </row>
    <row r="141" s="22" customFormat="true" ht="16.5" hidden="false" customHeight="true" outlineLevel="0" collapsed="false">
      <c r="A141" s="17"/>
      <c r="B141" s="162"/>
      <c r="C141" s="240"/>
      <c r="D141" s="240"/>
      <c r="E141" s="241"/>
      <c r="F141" s="236"/>
      <c r="G141" s="242"/>
      <c r="H141" s="243"/>
      <c r="I141" s="244"/>
      <c r="J141" s="244"/>
      <c r="K141" s="211"/>
      <c r="L141" s="212"/>
      <c r="M141" s="213"/>
      <c r="N141" s="214" t="s">
        <v>37</v>
      </c>
      <c r="O141" s="172" t="n">
        <v>0</v>
      </c>
      <c r="P141" s="172" t="n">
        <f aca="false">O141*H141</f>
        <v>0</v>
      </c>
      <c r="Q141" s="172" t="n">
        <v>0</v>
      </c>
      <c r="R141" s="172" t="n">
        <f aca="false">Q141*H141</f>
        <v>0</v>
      </c>
      <c r="S141" s="172" t="n">
        <v>0</v>
      </c>
      <c r="T141" s="173" t="n">
        <f aca="false"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74" t="s">
        <v>267</v>
      </c>
      <c r="AT141" s="174" t="s">
        <v>272</v>
      </c>
      <c r="AU141" s="174" t="s">
        <v>82</v>
      </c>
      <c r="AY141" s="3" t="s">
        <v>124</v>
      </c>
      <c r="BE141" s="175" t="n">
        <f aca="false">IF(N141="základní",J141,0)</f>
        <v>0</v>
      </c>
      <c r="BF141" s="175" t="n">
        <f aca="false">IF(N141="snížená",J141,0)</f>
        <v>0</v>
      </c>
      <c r="BG141" s="175" t="n">
        <f aca="false">IF(N141="zákl. přenesená",J141,0)</f>
        <v>0</v>
      </c>
      <c r="BH141" s="175" t="n">
        <f aca="false">IF(N141="sníž. přenesená",J141,0)</f>
        <v>0</v>
      </c>
      <c r="BI141" s="175" t="n">
        <f aca="false">IF(N141="nulová",J141,0)</f>
        <v>0</v>
      </c>
      <c r="BJ141" s="3" t="s">
        <v>80</v>
      </c>
      <c r="BK141" s="175" t="n">
        <f aca="false">ROUND(I141*H141,2)</f>
        <v>0</v>
      </c>
      <c r="BL141" s="3" t="s">
        <v>131</v>
      </c>
      <c r="BM141" s="174" t="s">
        <v>2518</v>
      </c>
    </row>
    <row r="142" s="22" customFormat="true" ht="21.75" hidden="false" customHeight="true" outlineLevel="0" collapsed="false">
      <c r="A142" s="17"/>
      <c r="B142" s="162"/>
      <c r="C142" s="234"/>
      <c r="D142" s="234"/>
      <c r="E142" s="235"/>
      <c r="F142" s="236"/>
      <c r="G142" s="237"/>
      <c r="H142" s="238"/>
      <c r="I142" s="239"/>
      <c r="J142" s="239"/>
      <c r="K142" s="169"/>
      <c r="L142" s="18"/>
      <c r="M142" s="170"/>
      <c r="N142" s="171" t="s">
        <v>37</v>
      </c>
      <c r="O142" s="172" t="n">
        <v>0</v>
      </c>
      <c r="P142" s="172" t="n">
        <f aca="false">O142*H142</f>
        <v>0</v>
      </c>
      <c r="Q142" s="172" t="n">
        <v>0</v>
      </c>
      <c r="R142" s="172" t="n">
        <f aca="false">Q142*H142</f>
        <v>0</v>
      </c>
      <c r="S142" s="172" t="n">
        <v>0</v>
      </c>
      <c r="T142" s="173" t="n">
        <f aca="false">S142*H142</f>
        <v>0</v>
      </c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R142" s="174" t="s">
        <v>131</v>
      </c>
      <c r="AT142" s="174" t="s">
        <v>127</v>
      </c>
      <c r="AU142" s="174" t="s">
        <v>82</v>
      </c>
      <c r="AY142" s="3" t="s">
        <v>124</v>
      </c>
      <c r="BE142" s="175" t="n">
        <f aca="false">IF(N142="základní",J142,0)</f>
        <v>0</v>
      </c>
      <c r="BF142" s="175" t="n">
        <f aca="false">IF(N142="snížená",J142,0)</f>
        <v>0</v>
      </c>
      <c r="BG142" s="175" t="n">
        <f aca="false">IF(N142="zákl. přenesená",J142,0)</f>
        <v>0</v>
      </c>
      <c r="BH142" s="175" t="n">
        <f aca="false">IF(N142="sníž. přenesená",J142,0)</f>
        <v>0</v>
      </c>
      <c r="BI142" s="175" t="n">
        <f aca="false">IF(N142="nulová",J142,0)</f>
        <v>0</v>
      </c>
      <c r="BJ142" s="3" t="s">
        <v>80</v>
      </c>
      <c r="BK142" s="175" t="n">
        <f aca="false">ROUND(I142*H142,2)</f>
        <v>0</v>
      </c>
      <c r="BL142" s="3" t="s">
        <v>131</v>
      </c>
      <c r="BM142" s="174" t="s">
        <v>2519</v>
      </c>
    </row>
    <row r="143" s="22" customFormat="true" ht="21.75" hidden="false" customHeight="true" outlineLevel="0" collapsed="false">
      <c r="A143" s="17"/>
      <c r="B143" s="162"/>
      <c r="C143" s="240"/>
      <c r="D143" s="240"/>
      <c r="E143" s="241"/>
      <c r="F143" s="236"/>
      <c r="G143" s="242"/>
      <c r="H143" s="243"/>
      <c r="I143" s="244"/>
      <c r="J143" s="244"/>
      <c r="K143" s="211"/>
      <c r="L143" s="212"/>
      <c r="M143" s="213"/>
      <c r="N143" s="214" t="s">
        <v>37</v>
      </c>
      <c r="O143" s="172" t="n">
        <v>0</v>
      </c>
      <c r="P143" s="172" t="n">
        <f aca="false">O143*H143</f>
        <v>0</v>
      </c>
      <c r="Q143" s="172" t="n">
        <v>0</v>
      </c>
      <c r="R143" s="172" t="n">
        <f aca="false">Q143*H143</f>
        <v>0</v>
      </c>
      <c r="S143" s="172" t="n">
        <v>0</v>
      </c>
      <c r="T143" s="173" t="n">
        <f aca="false">S143*H143</f>
        <v>0</v>
      </c>
      <c r="U143" s="17"/>
      <c r="V143" s="17"/>
      <c r="W143" s="17"/>
      <c r="X143" s="17"/>
      <c r="Y143" s="17"/>
      <c r="Z143" s="17"/>
      <c r="AA143" s="17"/>
      <c r="AB143" s="17"/>
      <c r="AC143" s="17"/>
      <c r="AD143" s="17"/>
      <c r="AE143" s="17"/>
      <c r="AR143" s="174" t="s">
        <v>267</v>
      </c>
      <c r="AT143" s="174" t="s">
        <v>272</v>
      </c>
      <c r="AU143" s="174" t="s">
        <v>82</v>
      </c>
      <c r="AY143" s="3" t="s">
        <v>124</v>
      </c>
      <c r="BE143" s="175" t="n">
        <f aca="false">IF(N143="základní",J143,0)</f>
        <v>0</v>
      </c>
      <c r="BF143" s="175" t="n">
        <f aca="false">IF(N143="snížená",J143,0)</f>
        <v>0</v>
      </c>
      <c r="BG143" s="175" t="n">
        <f aca="false">IF(N143="zákl. přenesená",J143,0)</f>
        <v>0</v>
      </c>
      <c r="BH143" s="175" t="n">
        <f aca="false">IF(N143="sníž. přenesená",J143,0)</f>
        <v>0</v>
      </c>
      <c r="BI143" s="175" t="n">
        <f aca="false">IF(N143="nulová",J143,0)</f>
        <v>0</v>
      </c>
      <c r="BJ143" s="3" t="s">
        <v>80</v>
      </c>
      <c r="BK143" s="175" t="n">
        <f aca="false">ROUND(I143*H143,2)</f>
        <v>0</v>
      </c>
      <c r="BL143" s="3" t="s">
        <v>131</v>
      </c>
      <c r="BM143" s="174" t="s">
        <v>2520</v>
      </c>
    </row>
    <row r="144" s="22" customFormat="true" ht="16.5" hidden="false" customHeight="true" outlineLevel="0" collapsed="false">
      <c r="A144" s="17"/>
      <c r="B144" s="162"/>
      <c r="C144" s="240"/>
      <c r="D144" s="240"/>
      <c r="E144" s="241"/>
      <c r="F144" s="236"/>
      <c r="G144" s="242"/>
      <c r="H144" s="243"/>
      <c r="I144" s="244"/>
      <c r="J144" s="244"/>
      <c r="K144" s="211"/>
      <c r="L144" s="212"/>
      <c r="M144" s="213"/>
      <c r="N144" s="214" t="s">
        <v>37</v>
      </c>
      <c r="O144" s="172" t="n">
        <v>0</v>
      </c>
      <c r="P144" s="172" t="n">
        <f aca="false">O144*H144</f>
        <v>0</v>
      </c>
      <c r="Q144" s="172" t="n">
        <v>0</v>
      </c>
      <c r="R144" s="172" t="n">
        <f aca="false">Q144*H144</f>
        <v>0</v>
      </c>
      <c r="S144" s="172" t="n">
        <v>0</v>
      </c>
      <c r="T144" s="173" t="n">
        <f aca="false"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74" t="s">
        <v>267</v>
      </c>
      <c r="AT144" s="174" t="s">
        <v>272</v>
      </c>
      <c r="AU144" s="174" t="s">
        <v>82</v>
      </c>
      <c r="AY144" s="3" t="s">
        <v>124</v>
      </c>
      <c r="BE144" s="175" t="n">
        <f aca="false">IF(N144="základní",J144,0)</f>
        <v>0</v>
      </c>
      <c r="BF144" s="175" t="n">
        <f aca="false">IF(N144="snížená",J144,0)</f>
        <v>0</v>
      </c>
      <c r="BG144" s="175" t="n">
        <f aca="false">IF(N144="zákl. přenesená",J144,0)</f>
        <v>0</v>
      </c>
      <c r="BH144" s="175" t="n">
        <f aca="false">IF(N144="sníž. přenesená",J144,0)</f>
        <v>0</v>
      </c>
      <c r="BI144" s="175" t="n">
        <f aca="false">IF(N144="nulová",J144,0)</f>
        <v>0</v>
      </c>
      <c r="BJ144" s="3" t="s">
        <v>80</v>
      </c>
      <c r="BK144" s="175" t="n">
        <f aca="false">ROUND(I144*H144,2)</f>
        <v>0</v>
      </c>
      <c r="BL144" s="3" t="s">
        <v>131</v>
      </c>
      <c r="BM144" s="174" t="s">
        <v>2521</v>
      </c>
    </row>
    <row r="145" s="149" customFormat="true" ht="22.8" hidden="false" customHeight="true" outlineLevel="0" collapsed="false">
      <c r="B145" s="150"/>
      <c r="C145" s="245"/>
      <c r="D145" s="246" t="s">
        <v>71</v>
      </c>
      <c r="E145" s="247" t="s">
        <v>2522</v>
      </c>
      <c r="F145" s="247" t="s">
        <v>2523</v>
      </c>
      <c r="G145" s="245"/>
      <c r="H145" s="245"/>
      <c r="I145" s="245"/>
      <c r="J145" s="248" t="n">
        <f aca="false">BK145</f>
        <v>0</v>
      </c>
      <c r="L145" s="150"/>
      <c r="M145" s="154"/>
      <c r="N145" s="155"/>
      <c r="O145" s="155"/>
      <c r="P145" s="156" t="n">
        <f aca="false">SUM(P146:P155)</f>
        <v>0</v>
      </c>
      <c r="Q145" s="155"/>
      <c r="R145" s="156" t="n">
        <f aca="false">SUM(R146:R155)</f>
        <v>0</v>
      </c>
      <c r="S145" s="155"/>
      <c r="T145" s="157" t="n">
        <f aca="false">SUM(T146:T155)</f>
        <v>0</v>
      </c>
      <c r="AR145" s="151" t="s">
        <v>80</v>
      </c>
      <c r="AT145" s="158" t="s">
        <v>71</v>
      </c>
      <c r="AU145" s="158" t="s">
        <v>80</v>
      </c>
      <c r="AY145" s="151" t="s">
        <v>124</v>
      </c>
      <c r="BK145" s="159" t="n">
        <f aca="false">SUM(BK146:BK155)</f>
        <v>0</v>
      </c>
    </row>
    <row r="146" s="22" customFormat="true" ht="16.5" hidden="false" customHeight="true" outlineLevel="0" collapsed="false">
      <c r="A146" s="17"/>
      <c r="B146" s="162"/>
      <c r="C146" s="234"/>
      <c r="D146" s="234"/>
      <c r="E146" s="235"/>
      <c r="F146" s="236" t="s">
        <v>2504</v>
      </c>
      <c r="G146" s="237"/>
      <c r="H146" s="238"/>
      <c r="I146" s="239"/>
      <c r="J146" s="239"/>
      <c r="K146" s="169"/>
      <c r="L146" s="18"/>
      <c r="M146" s="170"/>
      <c r="N146" s="171" t="s">
        <v>37</v>
      </c>
      <c r="O146" s="172" t="n">
        <v>0</v>
      </c>
      <c r="P146" s="172" t="n">
        <f aca="false">O146*H146</f>
        <v>0</v>
      </c>
      <c r="Q146" s="172" t="n">
        <v>0</v>
      </c>
      <c r="R146" s="172" t="n">
        <f aca="false">Q146*H146</f>
        <v>0</v>
      </c>
      <c r="S146" s="172" t="n">
        <v>0</v>
      </c>
      <c r="T146" s="173" t="n">
        <f aca="false">S146*H146</f>
        <v>0</v>
      </c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R146" s="174" t="s">
        <v>131</v>
      </c>
      <c r="AT146" s="174" t="s">
        <v>127</v>
      </c>
      <c r="AU146" s="174" t="s">
        <v>82</v>
      </c>
      <c r="AY146" s="3" t="s">
        <v>124</v>
      </c>
      <c r="BE146" s="175" t="n">
        <f aca="false">IF(N146="základní",J146,0)</f>
        <v>0</v>
      </c>
      <c r="BF146" s="175" t="n">
        <f aca="false">IF(N146="snížená",J146,0)</f>
        <v>0</v>
      </c>
      <c r="BG146" s="175" t="n">
        <f aca="false">IF(N146="zákl. přenesená",J146,0)</f>
        <v>0</v>
      </c>
      <c r="BH146" s="175" t="n">
        <f aca="false">IF(N146="sníž. přenesená",J146,0)</f>
        <v>0</v>
      </c>
      <c r="BI146" s="175" t="n">
        <f aca="false">IF(N146="nulová",J146,0)</f>
        <v>0</v>
      </c>
      <c r="BJ146" s="3" t="s">
        <v>80</v>
      </c>
      <c r="BK146" s="175" t="n">
        <f aca="false">ROUND(I146*H146,2)</f>
        <v>0</v>
      </c>
      <c r="BL146" s="3" t="s">
        <v>131</v>
      </c>
      <c r="BM146" s="174" t="s">
        <v>2524</v>
      </c>
    </row>
    <row r="147" s="22" customFormat="true" ht="16.5" hidden="false" customHeight="true" outlineLevel="0" collapsed="false">
      <c r="A147" s="17"/>
      <c r="B147" s="162"/>
      <c r="C147" s="240"/>
      <c r="D147" s="240"/>
      <c r="E147" s="241"/>
      <c r="F147" s="236"/>
      <c r="G147" s="242"/>
      <c r="H147" s="243"/>
      <c r="I147" s="244"/>
      <c r="J147" s="244"/>
      <c r="K147" s="211"/>
      <c r="L147" s="212"/>
      <c r="M147" s="213"/>
      <c r="N147" s="214" t="s">
        <v>37</v>
      </c>
      <c r="O147" s="172" t="n">
        <v>0</v>
      </c>
      <c r="P147" s="172" t="n">
        <f aca="false">O147*H147</f>
        <v>0</v>
      </c>
      <c r="Q147" s="172" t="n">
        <v>0</v>
      </c>
      <c r="R147" s="172" t="n">
        <f aca="false">Q147*H147</f>
        <v>0</v>
      </c>
      <c r="S147" s="172" t="n">
        <v>0</v>
      </c>
      <c r="T147" s="173" t="n">
        <f aca="false"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74" t="s">
        <v>267</v>
      </c>
      <c r="AT147" s="174" t="s">
        <v>272</v>
      </c>
      <c r="AU147" s="174" t="s">
        <v>82</v>
      </c>
      <c r="AY147" s="3" t="s">
        <v>124</v>
      </c>
      <c r="BE147" s="175" t="n">
        <f aca="false">IF(N147="základní",J147,0)</f>
        <v>0</v>
      </c>
      <c r="BF147" s="175" t="n">
        <f aca="false">IF(N147="snížená",J147,0)</f>
        <v>0</v>
      </c>
      <c r="BG147" s="175" t="n">
        <f aca="false">IF(N147="zákl. přenesená",J147,0)</f>
        <v>0</v>
      </c>
      <c r="BH147" s="175" t="n">
        <f aca="false">IF(N147="sníž. přenesená",J147,0)</f>
        <v>0</v>
      </c>
      <c r="BI147" s="175" t="n">
        <f aca="false">IF(N147="nulová",J147,0)</f>
        <v>0</v>
      </c>
      <c r="BJ147" s="3" t="s">
        <v>80</v>
      </c>
      <c r="BK147" s="175" t="n">
        <f aca="false">ROUND(I147*H147,2)</f>
        <v>0</v>
      </c>
      <c r="BL147" s="3" t="s">
        <v>131</v>
      </c>
      <c r="BM147" s="174" t="s">
        <v>2525</v>
      </c>
    </row>
    <row r="148" s="22" customFormat="true" ht="21.75" hidden="false" customHeight="true" outlineLevel="0" collapsed="false">
      <c r="A148" s="17"/>
      <c r="B148" s="162"/>
      <c r="C148" s="234"/>
      <c r="D148" s="234"/>
      <c r="E148" s="235"/>
      <c r="F148" s="236"/>
      <c r="G148" s="237"/>
      <c r="H148" s="238"/>
      <c r="I148" s="239"/>
      <c r="J148" s="239"/>
      <c r="K148" s="169"/>
      <c r="L148" s="18"/>
      <c r="M148" s="170"/>
      <c r="N148" s="171" t="s">
        <v>37</v>
      </c>
      <c r="O148" s="172" t="n">
        <v>0</v>
      </c>
      <c r="P148" s="172" t="n">
        <f aca="false">O148*H148</f>
        <v>0</v>
      </c>
      <c r="Q148" s="172" t="n">
        <v>0</v>
      </c>
      <c r="R148" s="172" t="n">
        <f aca="false">Q148*H148</f>
        <v>0</v>
      </c>
      <c r="S148" s="172" t="n">
        <v>0</v>
      </c>
      <c r="T148" s="173" t="n">
        <f aca="false">S148*H148</f>
        <v>0</v>
      </c>
      <c r="U148" s="17"/>
      <c r="V148" s="17"/>
      <c r="W148" s="17"/>
      <c r="X148" s="17"/>
      <c r="Y148" s="17"/>
      <c r="Z148" s="17"/>
      <c r="AA148" s="17"/>
      <c r="AB148" s="17"/>
      <c r="AC148" s="17"/>
      <c r="AD148" s="17"/>
      <c r="AE148" s="17"/>
      <c r="AR148" s="174" t="s">
        <v>131</v>
      </c>
      <c r="AT148" s="174" t="s">
        <v>127</v>
      </c>
      <c r="AU148" s="174" t="s">
        <v>82</v>
      </c>
      <c r="AY148" s="3" t="s">
        <v>124</v>
      </c>
      <c r="BE148" s="175" t="n">
        <f aca="false">IF(N148="základní",J148,0)</f>
        <v>0</v>
      </c>
      <c r="BF148" s="175" t="n">
        <f aca="false">IF(N148="snížená",J148,0)</f>
        <v>0</v>
      </c>
      <c r="BG148" s="175" t="n">
        <f aca="false">IF(N148="zákl. přenesená",J148,0)</f>
        <v>0</v>
      </c>
      <c r="BH148" s="175" t="n">
        <f aca="false">IF(N148="sníž. přenesená",J148,0)</f>
        <v>0</v>
      </c>
      <c r="BI148" s="175" t="n">
        <f aca="false">IF(N148="nulová",J148,0)</f>
        <v>0</v>
      </c>
      <c r="BJ148" s="3" t="s">
        <v>80</v>
      </c>
      <c r="BK148" s="175" t="n">
        <f aca="false">ROUND(I148*H148,2)</f>
        <v>0</v>
      </c>
      <c r="BL148" s="3" t="s">
        <v>131</v>
      </c>
      <c r="BM148" s="174" t="s">
        <v>2526</v>
      </c>
    </row>
    <row r="149" s="22" customFormat="true" ht="21.75" hidden="false" customHeight="true" outlineLevel="0" collapsed="false">
      <c r="A149" s="17"/>
      <c r="B149" s="162"/>
      <c r="C149" s="240"/>
      <c r="D149" s="240"/>
      <c r="E149" s="241"/>
      <c r="F149" s="236"/>
      <c r="G149" s="242"/>
      <c r="H149" s="243"/>
      <c r="I149" s="244"/>
      <c r="J149" s="244"/>
      <c r="K149" s="211"/>
      <c r="L149" s="212"/>
      <c r="M149" s="213"/>
      <c r="N149" s="214" t="s">
        <v>37</v>
      </c>
      <c r="O149" s="172" t="n">
        <v>0</v>
      </c>
      <c r="P149" s="172" t="n">
        <f aca="false">O149*H149</f>
        <v>0</v>
      </c>
      <c r="Q149" s="172" t="n">
        <v>0</v>
      </c>
      <c r="R149" s="172" t="n">
        <f aca="false">Q149*H149</f>
        <v>0</v>
      </c>
      <c r="S149" s="172" t="n">
        <v>0</v>
      </c>
      <c r="T149" s="173" t="n">
        <f aca="false">S149*H149</f>
        <v>0</v>
      </c>
      <c r="U149" s="17"/>
      <c r="V149" s="17"/>
      <c r="W149" s="17"/>
      <c r="X149" s="17"/>
      <c r="Y149" s="17"/>
      <c r="Z149" s="17"/>
      <c r="AA149" s="17"/>
      <c r="AB149" s="17"/>
      <c r="AC149" s="17"/>
      <c r="AD149" s="17"/>
      <c r="AE149" s="17"/>
      <c r="AR149" s="174" t="s">
        <v>267</v>
      </c>
      <c r="AT149" s="174" t="s">
        <v>272</v>
      </c>
      <c r="AU149" s="174" t="s">
        <v>82</v>
      </c>
      <c r="AY149" s="3" t="s">
        <v>124</v>
      </c>
      <c r="BE149" s="175" t="n">
        <f aca="false">IF(N149="základní",J149,0)</f>
        <v>0</v>
      </c>
      <c r="BF149" s="175" t="n">
        <f aca="false">IF(N149="snížená",J149,0)</f>
        <v>0</v>
      </c>
      <c r="BG149" s="175" t="n">
        <f aca="false">IF(N149="zákl. přenesená",J149,0)</f>
        <v>0</v>
      </c>
      <c r="BH149" s="175" t="n">
        <f aca="false">IF(N149="sníž. přenesená",J149,0)</f>
        <v>0</v>
      </c>
      <c r="BI149" s="175" t="n">
        <f aca="false">IF(N149="nulová",J149,0)</f>
        <v>0</v>
      </c>
      <c r="BJ149" s="3" t="s">
        <v>80</v>
      </c>
      <c r="BK149" s="175" t="n">
        <f aca="false">ROUND(I149*H149,2)</f>
        <v>0</v>
      </c>
      <c r="BL149" s="3" t="s">
        <v>131</v>
      </c>
      <c r="BM149" s="174" t="s">
        <v>2527</v>
      </c>
    </row>
    <row r="150" s="22" customFormat="true" ht="21.75" hidden="false" customHeight="true" outlineLevel="0" collapsed="false">
      <c r="A150" s="17"/>
      <c r="B150" s="162"/>
      <c r="C150" s="234"/>
      <c r="D150" s="234"/>
      <c r="E150" s="235"/>
      <c r="F150" s="236"/>
      <c r="G150" s="237"/>
      <c r="H150" s="238"/>
      <c r="I150" s="239"/>
      <c r="J150" s="239"/>
      <c r="K150" s="169"/>
      <c r="L150" s="18"/>
      <c r="M150" s="170"/>
      <c r="N150" s="171" t="s">
        <v>37</v>
      </c>
      <c r="O150" s="172" t="n">
        <v>0</v>
      </c>
      <c r="P150" s="172" t="n">
        <f aca="false">O150*H150</f>
        <v>0</v>
      </c>
      <c r="Q150" s="172" t="n">
        <v>0</v>
      </c>
      <c r="R150" s="172" t="n">
        <f aca="false">Q150*H150</f>
        <v>0</v>
      </c>
      <c r="S150" s="172" t="n">
        <v>0</v>
      </c>
      <c r="T150" s="173" t="n">
        <f aca="false"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74" t="s">
        <v>131</v>
      </c>
      <c r="AT150" s="174" t="s">
        <v>127</v>
      </c>
      <c r="AU150" s="174" t="s">
        <v>82</v>
      </c>
      <c r="AY150" s="3" t="s">
        <v>124</v>
      </c>
      <c r="BE150" s="175" t="n">
        <f aca="false">IF(N150="základní",J150,0)</f>
        <v>0</v>
      </c>
      <c r="BF150" s="175" t="n">
        <f aca="false">IF(N150="snížená",J150,0)</f>
        <v>0</v>
      </c>
      <c r="BG150" s="175" t="n">
        <f aca="false">IF(N150="zákl. přenesená",J150,0)</f>
        <v>0</v>
      </c>
      <c r="BH150" s="175" t="n">
        <f aca="false">IF(N150="sníž. přenesená",J150,0)</f>
        <v>0</v>
      </c>
      <c r="BI150" s="175" t="n">
        <f aca="false">IF(N150="nulová",J150,0)</f>
        <v>0</v>
      </c>
      <c r="BJ150" s="3" t="s">
        <v>80</v>
      </c>
      <c r="BK150" s="175" t="n">
        <f aca="false">ROUND(I150*H150,2)</f>
        <v>0</v>
      </c>
      <c r="BL150" s="3" t="s">
        <v>131</v>
      </c>
      <c r="BM150" s="174" t="s">
        <v>2528</v>
      </c>
    </row>
    <row r="151" s="22" customFormat="true" ht="33" hidden="false" customHeight="true" outlineLevel="0" collapsed="false">
      <c r="A151" s="17"/>
      <c r="B151" s="162"/>
      <c r="C151" s="240"/>
      <c r="D151" s="240"/>
      <c r="E151" s="241"/>
      <c r="F151" s="236"/>
      <c r="G151" s="242"/>
      <c r="H151" s="243"/>
      <c r="I151" s="244"/>
      <c r="J151" s="244"/>
      <c r="K151" s="211"/>
      <c r="L151" s="212"/>
      <c r="M151" s="213"/>
      <c r="N151" s="214" t="s">
        <v>37</v>
      </c>
      <c r="O151" s="172" t="n">
        <v>0</v>
      </c>
      <c r="P151" s="172" t="n">
        <f aca="false">O151*H151</f>
        <v>0</v>
      </c>
      <c r="Q151" s="172" t="n">
        <v>0</v>
      </c>
      <c r="R151" s="172" t="n">
        <f aca="false">Q151*H151</f>
        <v>0</v>
      </c>
      <c r="S151" s="172" t="n">
        <v>0</v>
      </c>
      <c r="T151" s="173" t="n">
        <f aca="false">S151*H151</f>
        <v>0</v>
      </c>
      <c r="U151" s="17"/>
      <c r="V151" s="17"/>
      <c r="W151" s="17"/>
      <c r="X151" s="17"/>
      <c r="Y151" s="17"/>
      <c r="Z151" s="17"/>
      <c r="AA151" s="17"/>
      <c r="AB151" s="17"/>
      <c r="AC151" s="17"/>
      <c r="AD151" s="17"/>
      <c r="AE151" s="17"/>
      <c r="AR151" s="174" t="s">
        <v>267</v>
      </c>
      <c r="AT151" s="174" t="s">
        <v>272</v>
      </c>
      <c r="AU151" s="174" t="s">
        <v>82</v>
      </c>
      <c r="AY151" s="3" t="s">
        <v>124</v>
      </c>
      <c r="BE151" s="175" t="n">
        <f aca="false">IF(N151="základní",J151,0)</f>
        <v>0</v>
      </c>
      <c r="BF151" s="175" t="n">
        <f aca="false">IF(N151="snížená",J151,0)</f>
        <v>0</v>
      </c>
      <c r="BG151" s="175" t="n">
        <f aca="false">IF(N151="zákl. přenesená",J151,0)</f>
        <v>0</v>
      </c>
      <c r="BH151" s="175" t="n">
        <f aca="false">IF(N151="sníž. přenesená",J151,0)</f>
        <v>0</v>
      </c>
      <c r="BI151" s="175" t="n">
        <f aca="false">IF(N151="nulová",J151,0)</f>
        <v>0</v>
      </c>
      <c r="BJ151" s="3" t="s">
        <v>80</v>
      </c>
      <c r="BK151" s="175" t="n">
        <f aca="false">ROUND(I151*H151,2)</f>
        <v>0</v>
      </c>
      <c r="BL151" s="3" t="s">
        <v>131</v>
      </c>
      <c r="BM151" s="174" t="s">
        <v>2529</v>
      </c>
    </row>
    <row r="152" s="22" customFormat="true" ht="21.75" hidden="false" customHeight="true" outlineLevel="0" collapsed="false">
      <c r="A152" s="17"/>
      <c r="B152" s="162"/>
      <c r="C152" s="234"/>
      <c r="D152" s="234"/>
      <c r="E152" s="235"/>
      <c r="F152" s="236"/>
      <c r="G152" s="237"/>
      <c r="H152" s="238"/>
      <c r="I152" s="239"/>
      <c r="J152" s="239"/>
      <c r="K152" s="169"/>
      <c r="L152" s="18"/>
      <c r="M152" s="170"/>
      <c r="N152" s="171" t="s">
        <v>37</v>
      </c>
      <c r="O152" s="172" t="n">
        <v>0</v>
      </c>
      <c r="P152" s="172" t="n">
        <f aca="false">O152*H152</f>
        <v>0</v>
      </c>
      <c r="Q152" s="172" t="n">
        <v>0</v>
      </c>
      <c r="R152" s="172" t="n">
        <f aca="false">Q152*H152</f>
        <v>0</v>
      </c>
      <c r="S152" s="172" t="n">
        <v>0</v>
      </c>
      <c r="T152" s="173" t="n">
        <f aca="false"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74" t="s">
        <v>131</v>
      </c>
      <c r="AT152" s="174" t="s">
        <v>127</v>
      </c>
      <c r="AU152" s="174" t="s">
        <v>82</v>
      </c>
      <c r="AY152" s="3" t="s">
        <v>124</v>
      </c>
      <c r="BE152" s="175" t="n">
        <f aca="false">IF(N152="základní",J152,0)</f>
        <v>0</v>
      </c>
      <c r="BF152" s="175" t="n">
        <f aca="false">IF(N152="snížená",J152,0)</f>
        <v>0</v>
      </c>
      <c r="BG152" s="175" t="n">
        <f aca="false">IF(N152="zákl. přenesená",J152,0)</f>
        <v>0</v>
      </c>
      <c r="BH152" s="175" t="n">
        <f aca="false">IF(N152="sníž. přenesená",J152,0)</f>
        <v>0</v>
      </c>
      <c r="BI152" s="175" t="n">
        <f aca="false">IF(N152="nulová",J152,0)</f>
        <v>0</v>
      </c>
      <c r="BJ152" s="3" t="s">
        <v>80</v>
      </c>
      <c r="BK152" s="175" t="n">
        <f aca="false">ROUND(I152*H152,2)</f>
        <v>0</v>
      </c>
      <c r="BL152" s="3" t="s">
        <v>131</v>
      </c>
      <c r="BM152" s="174" t="s">
        <v>2530</v>
      </c>
    </row>
    <row r="153" s="22" customFormat="true" ht="21.75" hidden="false" customHeight="true" outlineLevel="0" collapsed="false">
      <c r="A153" s="17"/>
      <c r="B153" s="162"/>
      <c r="C153" s="240"/>
      <c r="D153" s="240"/>
      <c r="E153" s="241"/>
      <c r="F153" s="236"/>
      <c r="G153" s="242"/>
      <c r="H153" s="243"/>
      <c r="I153" s="244"/>
      <c r="J153" s="244"/>
      <c r="K153" s="211"/>
      <c r="L153" s="212"/>
      <c r="M153" s="213"/>
      <c r="N153" s="214" t="s">
        <v>37</v>
      </c>
      <c r="O153" s="172" t="n">
        <v>0</v>
      </c>
      <c r="P153" s="172" t="n">
        <f aca="false">O153*H153</f>
        <v>0</v>
      </c>
      <c r="Q153" s="172" t="n">
        <v>0</v>
      </c>
      <c r="R153" s="172" t="n">
        <f aca="false">Q153*H153</f>
        <v>0</v>
      </c>
      <c r="S153" s="172" t="n">
        <v>0</v>
      </c>
      <c r="T153" s="173" t="n">
        <f aca="false"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74" t="s">
        <v>267</v>
      </c>
      <c r="AT153" s="174" t="s">
        <v>272</v>
      </c>
      <c r="AU153" s="174" t="s">
        <v>82</v>
      </c>
      <c r="AY153" s="3" t="s">
        <v>124</v>
      </c>
      <c r="BE153" s="175" t="n">
        <f aca="false">IF(N153="základní",J153,0)</f>
        <v>0</v>
      </c>
      <c r="BF153" s="175" t="n">
        <f aca="false">IF(N153="snížená",J153,0)</f>
        <v>0</v>
      </c>
      <c r="BG153" s="175" t="n">
        <f aca="false">IF(N153="zákl. přenesená",J153,0)</f>
        <v>0</v>
      </c>
      <c r="BH153" s="175" t="n">
        <f aca="false">IF(N153="sníž. přenesená",J153,0)</f>
        <v>0</v>
      </c>
      <c r="BI153" s="175" t="n">
        <f aca="false">IF(N153="nulová",J153,0)</f>
        <v>0</v>
      </c>
      <c r="BJ153" s="3" t="s">
        <v>80</v>
      </c>
      <c r="BK153" s="175" t="n">
        <f aca="false">ROUND(I153*H153,2)</f>
        <v>0</v>
      </c>
      <c r="BL153" s="3" t="s">
        <v>131</v>
      </c>
      <c r="BM153" s="174" t="s">
        <v>2531</v>
      </c>
    </row>
    <row r="154" s="22" customFormat="true" ht="21.75" hidden="false" customHeight="true" outlineLevel="0" collapsed="false">
      <c r="A154" s="17"/>
      <c r="B154" s="162"/>
      <c r="C154" s="234"/>
      <c r="D154" s="234"/>
      <c r="E154" s="235"/>
      <c r="F154" s="236"/>
      <c r="G154" s="237"/>
      <c r="H154" s="238"/>
      <c r="I154" s="239"/>
      <c r="J154" s="239"/>
      <c r="K154" s="169"/>
      <c r="L154" s="18"/>
      <c r="M154" s="170"/>
      <c r="N154" s="171" t="s">
        <v>37</v>
      </c>
      <c r="O154" s="172" t="n">
        <v>0</v>
      </c>
      <c r="P154" s="172" t="n">
        <f aca="false">O154*H154</f>
        <v>0</v>
      </c>
      <c r="Q154" s="172" t="n">
        <v>0</v>
      </c>
      <c r="R154" s="172" t="n">
        <f aca="false">Q154*H154</f>
        <v>0</v>
      </c>
      <c r="S154" s="172" t="n">
        <v>0</v>
      </c>
      <c r="T154" s="173" t="n">
        <f aca="false">S154*H154</f>
        <v>0</v>
      </c>
      <c r="U154" s="17"/>
      <c r="V154" s="17"/>
      <c r="W154" s="17"/>
      <c r="X154" s="17"/>
      <c r="Y154" s="17"/>
      <c r="Z154" s="17"/>
      <c r="AA154" s="17"/>
      <c r="AB154" s="17"/>
      <c r="AC154" s="17"/>
      <c r="AD154" s="17"/>
      <c r="AE154" s="17"/>
      <c r="AR154" s="174" t="s">
        <v>131</v>
      </c>
      <c r="AT154" s="174" t="s">
        <v>127</v>
      </c>
      <c r="AU154" s="174" t="s">
        <v>82</v>
      </c>
      <c r="AY154" s="3" t="s">
        <v>124</v>
      </c>
      <c r="BE154" s="175" t="n">
        <f aca="false">IF(N154="základní",J154,0)</f>
        <v>0</v>
      </c>
      <c r="BF154" s="175" t="n">
        <f aca="false">IF(N154="snížená",J154,0)</f>
        <v>0</v>
      </c>
      <c r="BG154" s="175" t="n">
        <f aca="false">IF(N154="zákl. přenesená",J154,0)</f>
        <v>0</v>
      </c>
      <c r="BH154" s="175" t="n">
        <f aca="false">IF(N154="sníž. přenesená",J154,0)</f>
        <v>0</v>
      </c>
      <c r="BI154" s="175" t="n">
        <f aca="false">IF(N154="nulová",J154,0)</f>
        <v>0</v>
      </c>
      <c r="BJ154" s="3" t="s">
        <v>80</v>
      </c>
      <c r="BK154" s="175" t="n">
        <f aca="false">ROUND(I154*H154,2)</f>
        <v>0</v>
      </c>
      <c r="BL154" s="3" t="s">
        <v>131</v>
      </c>
      <c r="BM154" s="174" t="s">
        <v>2532</v>
      </c>
    </row>
    <row r="155" s="22" customFormat="true" ht="21.75" hidden="false" customHeight="true" outlineLevel="0" collapsed="false">
      <c r="A155" s="17"/>
      <c r="B155" s="162"/>
      <c r="C155" s="240"/>
      <c r="D155" s="240"/>
      <c r="E155" s="241"/>
      <c r="F155" s="236"/>
      <c r="G155" s="242"/>
      <c r="H155" s="243"/>
      <c r="I155" s="244"/>
      <c r="J155" s="244"/>
      <c r="K155" s="211"/>
      <c r="L155" s="212"/>
      <c r="M155" s="213"/>
      <c r="N155" s="214" t="s">
        <v>37</v>
      </c>
      <c r="O155" s="172" t="n">
        <v>0</v>
      </c>
      <c r="P155" s="172" t="n">
        <f aca="false">O155*H155</f>
        <v>0</v>
      </c>
      <c r="Q155" s="172" t="n">
        <v>0</v>
      </c>
      <c r="R155" s="172" t="n">
        <f aca="false">Q155*H155</f>
        <v>0</v>
      </c>
      <c r="S155" s="172" t="n">
        <v>0</v>
      </c>
      <c r="T155" s="173" t="n">
        <f aca="false">S155*H155</f>
        <v>0</v>
      </c>
      <c r="U155" s="17"/>
      <c r="V155" s="17"/>
      <c r="W155" s="17"/>
      <c r="X155" s="17"/>
      <c r="Y155" s="17"/>
      <c r="Z155" s="17"/>
      <c r="AA155" s="17"/>
      <c r="AB155" s="17"/>
      <c r="AC155" s="17"/>
      <c r="AD155" s="17"/>
      <c r="AE155" s="17"/>
      <c r="AR155" s="174" t="s">
        <v>267</v>
      </c>
      <c r="AT155" s="174" t="s">
        <v>272</v>
      </c>
      <c r="AU155" s="174" t="s">
        <v>82</v>
      </c>
      <c r="AY155" s="3" t="s">
        <v>124</v>
      </c>
      <c r="BE155" s="175" t="n">
        <f aca="false">IF(N155="základní",J155,0)</f>
        <v>0</v>
      </c>
      <c r="BF155" s="175" t="n">
        <f aca="false">IF(N155="snížená",J155,0)</f>
        <v>0</v>
      </c>
      <c r="BG155" s="175" t="n">
        <f aca="false">IF(N155="zákl. přenesená",J155,0)</f>
        <v>0</v>
      </c>
      <c r="BH155" s="175" t="n">
        <f aca="false">IF(N155="sníž. přenesená",J155,0)</f>
        <v>0</v>
      </c>
      <c r="BI155" s="175" t="n">
        <f aca="false">IF(N155="nulová",J155,0)</f>
        <v>0</v>
      </c>
      <c r="BJ155" s="3" t="s">
        <v>80</v>
      </c>
      <c r="BK155" s="175" t="n">
        <f aca="false">ROUND(I155*H155,2)</f>
        <v>0</v>
      </c>
      <c r="BL155" s="3" t="s">
        <v>131</v>
      </c>
      <c r="BM155" s="174" t="s">
        <v>2533</v>
      </c>
    </row>
    <row r="156" s="149" customFormat="true" ht="22.8" hidden="false" customHeight="true" outlineLevel="0" collapsed="false">
      <c r="B156" s="150"/>
      <c r="C156" s="245"/>
      <c r="D156" s="246" t="s">
        <v>71</v>
      </c>
      <c r="E156" s="247" t="s">
        <v>2534</v>
      </c>
      <c r="F156" s="247" t="s">
        <v>2535</v>
      </c>
      <c r="G156" s="245"/>
      <c r="H156" s="245"/>
      <c r="I156" s="245"/>
      <c r="J156" s="248" t="n">
        <f aca="false">BK156</f>
        <v>0</v>
      </c>
      <c r="L156" s="150"/>
      <c r="M156" s="154"/>
      <c r="N156" s="155"/>
      <c r="O156" s="155"/>
      <c r="P156" s="156" t="n">
        <f aca="false">SUM(P157:P178)</f>
        <v>0</v>
      </c>
      <c r="Q156" s="155"/>
      <c r="R156" s="156" t="n">
        <f aca="false">SUM(R157:R178)</f>
        <v>0</v>
      </c>
      <c r="S156" s="155"/>
      <c r="T156" s="157" t="n">
        <f aca="false">SUM(T157:T178)</f>
        <v>0</v>
      </c>
      <c r="AR156" s="151" t="s">
        <v>80</v>
      </c>
      <c r="AT156" s="158" t="s">
        <v>71</v>
      </c>
      <c r="AU156" s="158" t="s">
        <v>80</v>
      </c>
      <c r="AY156" s="151" t="s">
        <v>124</v>
      </c>
      <c r="BK156" s="159" t="n">
        <f aca="false">SUM(BK157:BK178)</f>
        <v>0</v>
      </c>
    </row>
    <row r="157" s="22" customFormat="true" ht="16.5" hidden="false" customHeight="true" outlineLevel="0" collapsed="false">
      <c r="A157" s="17"/>
      <c r="B157" s="162"/>
      <c r="C157" s="234"/>
      <c r="D157" s="234"/>
      <c r="E157" s="235"/>
      <c r="F157" s="236" t="s">
        <v>2504</v>
      </c>
      <c r="G157" s="237"/>
      <c r="H157" s="238"/>
      <c r="I157" s="239"/>
      <c r="J157" s="239"/>
      <c r="K157" s="169"/>
      <c r="L157" s="18"/>
      <c r="M157" s="170"/>
      <c r="N157" s="171" t="s">
        <v>37</v>
      </c>
      <c r="O157" s="172" t="n">
        <v>0</v>
      </c>
      <c r="P157" s="172" t="n">
        <f aca="false">O157*H157</f>
        <v>0</v>
      </c>
      <c r="Q157" s="172" t="n">
        <v>0</v>
      </c>
      <c r="R157" s="172" t="n">
        <f aca="false">Q157*H157</f>
        <v>0</v>
      </c>
      <c r="S157" s="172" t="n">
        <v>0</v>
      </c>
      <c r="T157" s="173" t="n">
        <f aca="false"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74" t="s">
        <v>131</v>
      </c>
      <c r="AT157" s="174" t="s">
        <v>127</v>
      </c>
      <c r="AU157" s="174" t="s">
        <v>82</v>
      </c>
      <c r="AY157" s="3" t="s">
        <v>124</v>
      </c>
      <c r="BE157" s="175" t="n">
        <f aca="false">IF(N157="základní",J157,0)</f>
        <v>0</v>
      </c>
      <c r="BF157" s="175" t="n">
        <f aca="false">IF(N157="snížená",J157,0)</f>
        <v>0</v>
      </c>
      <c r="BG157" s="175" t="n">
        <f aca="false">IF(N157="zákl. přenesená",J157,0)</f>
        <v>0</v>
      </c>
      <c r="BH157" s="175" t="n">
        <f aca="false">IF(N157="sníž. přenesená",J157,0)</f>
        <v>0</v>
      </c>
      <c r="BI157" s="175" t="n">
        <f aca="false">IF(N157="nulová",J157,0)</f>
        <v>0</v>
      </c>
      <c r="BJ157" s="3" t="s">
        <v>80</v>
      </c>
      <c r="BK157" s="175" t="n">
        <f aca="false">ROUND(I157*H157,2)</f>
        <v>0</v>
      </c>
      <c r="BL157" s="3" t="s">
        <v>131</v>
      </c>
      <c r="BM157" s="174" t="s">
        <v>2536</v>
      </c>
    </row>
    <row r="158" s="22" customFormat="true" ht="21.75" hidden="false" customHeight="true" outlineLevel="0" collapsed="false">
      <c r="A158" s="17"/>
      <c r="B158" s="162"/>
      <c r="C158" s="234"/>
      <c r="D158" s="234"/>
      <c r="E158" s="235"/>
      <c r="F158" s="236"/>
      <c r="G158" s="237"/>
      <c r="H158" s="238"/>
      <c r="I158" s="239"/>
      <c r="J158" s="239"/>
      <c r="K158" s="169"/>
      <c r="L158" s="18"/>
      <c r="M158" s="170"/>
      <c r="N158" s="171" t="s">
        <v>37</v>
      </c>
      <c r="O158" s="172" t="n">
        <v>0</v>
      </c>
      <c r="P158" s="172" t="n">
        <f aca="false">O158*H158</f>
        <v>0</v>
      </c>
      <c r="Q158" s="172" t="n">
        <v>0</v>
      </c>
      <c r="R158" s="172" t="n">
        <f aca="false">Q158*H158</f>
        <v>0</v>
      </c>
      <c r="S158" s="172" t="n">
        <v>0</v>
      </c>
      <c r="T158" s="173" t="n">
        <f aca="false">S158*H158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74" t="s">
        <v>131</v>
      </c>
      <c r="AT158" s="174" t="s">
        <v>127</v>
      </c>
      <c r="AU158" s="174" t="s">
        <v>82</v>
      </c>
      <c r="AY158" s="3" t="s">
        <v>124</v>
      </c>
      <c r="BE158" s="175" t="n">
        <f aca="false">IF(N158="základní",J158,0)</f>
        <v>0</v>
      </c>
      <c r="BF158" s="175" t="n">
        <f aca="false">IF(N158="snížená",J158,0)</f>
        <v>0</v>
      </c>
      <c r="BG158" s="175" t="n">
        <f aca="false">IF(N158="zákl. přenesená",J158,0)</f>
        <v>0</v>
      </c>
      <c r="BH158" s="175" t="n">
        <f aca="false">IF(N158="sníž. přenesená",J158,0)</f>
        <v>0</v>
      </c>
      <c r="BI158" s="175" t="n">
        <f aca="false">IF(N158="nulová",J158,0)</f>
        <v>0</v>
      </c>
      <c r="BJ158" s="3" t="s">
        <v>80</v>
      </c>
      <c r="BK158" s="175" t="n">
        <f aca="false">ROUND(I158*H158,2)</f>
        <v>0</v>
      </c>
      <c r="BL158" s="3" t="s">
        <v>131</v>
      </c>
      <c r="BM158" s="174" t="s">
        <v>2537</v>
      </c>
    </row>
    <row r="159" s="22" customFormat="true" ht="21.75" hidden="false" customHeight="true" outlineLevel="0" collapsed="false">
      <c r="A159" s="17"/>
      <c r="B159" s="162"/>
      <c r="C159" s="234"/>
      <c r="D159" s="234"/>
      <c r="E159" s="235"/>
      <c r="F159" s="236"/>
      <c r="G159" s="237"/>
      <c r="H159" s="238"/>
      <c r="I159" s="239"/>
      <c r="J159" s="239"/>
      <c r="K159" s="169"/>
      <c r="L159" s="18"/>
      <c r="M159" s="170"/>
      <c r="N159" s="171" t="s">
        <v>37</v>
      </c>
      <c r="O159" s="172" t="n">
        <v>0</v>
      </c>
      <c r="P159" s="172" t="n">
        <f aca="false">O159*H159</f>
        <v>0</v>
      </c>
      <c r="Q159" s="172" t="n">
        <v>0</v>
      </c>
      <c r="R159" s="172" t="n">
        <f aca="false">Q159*H159</f>
        <v>0</v>
      </c>
      <c r="S159" s="172" t="n">
        <v>0</v>
      </c>
      <c r="T159" s="173" t="n">
        <f aca="false"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74" t="s">
        <v>131</v>
      </c>
      <c r="AT159" s="174" t="s">
        <v>127</v>
      </c>
      <c r="AU159" s="174" t="s">
        <v>82</v>
      </c>
      <c r="AY159" s="3" t="s">
        <v>124</v>
      </c>
      <c r="BE159" s="175" t="n">
        <f aca="false">IF(N159="základní",J159,0)</f>
        <v>0</v>
      </c>
      <c r="BF159" s="175" t="n">
        <f aca="false">IF(N159="snížená",J159,0)</f>
        <v>0</v>
      </c>
      <c r="BG159" s="175" t="n">
        <f aca="false">IF(N159="zákl. přenesená",J159,0)</f>
        <v>0</v>
      </c>
      <c r="BH159" s="175" t="n">
        <f aca="false">IF(N159="sníž. přenesená",J159,0)</f>
        <v>0</v>
      </c>
      <c r="BI159" s="175" t="n">
        <f aca="false">IF(N159="nulová",J159,0)</f>
        <v>0</v>
      </c>
      <c r="BJ159" s="3" t="s">
        <v>80</v>
      </c>
      <c r="BK159" s="175" t="n">
        <f aca="false">ROUND(I159*H159,2)</f>
        <v>0</v>
      </c>
      <c r="BL159" s="3" t="s">
        <v>131</v>
      </c>
      <c r="BM159" s="174" t="s">
        <v>2538</v>
      </c>
    </row>
    <row r="160" s="22" customFormat="true" ht="16.5" hidden="false" customHeight="true" outlineLevel="0" collapsed="false">
      <c r="A160" s="17"/>
      <c r="B160" s="162"/>
      <c r="C160" s="240"/>
      <c r="D160" s="240"/>
      <c r="E160" s="241"/>
      <c r="F160" s="236"/>
      <c r="G160" s="242"/>
      <c r="H160" s="243"/>
      <c r="I160" s="244"/>
      <c r="J160" s="244"/>
      <c r="K160" s="211"/>
      <c r="L160" s="212"/>
      <c r="M160" s="213"/>
      <c r="N160" s="214" t="s">
        <v>37</v>
      </c>
      <c r="O160" s="172" t="n">
        <v>0</v>
      </c>
      <c r="P160" s="172" t="n">
        <f aca="false">O160*H160</f>
        <v>0</v>
      </c>
      <c r="Q160" s="172" t="n">
        <v>0</v>
      </c>
      <c r="R160" s="172" t="n">
        <f aca="false">Q160*H160</f>
        <v>0</v>
      </c>
      <c r="S160" s="172" t="n">
        <v>0</v>
      </c>
      <c r="T160" s="173" t="n">
        <f aca="false">S160*H160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74" t="s">
        <v>267</v>
      </c>
      <c r="AT160" s="174" t="s">
        <v>272</v>
      </c>
      <c r="AU160" s="174" t="s">
        <v>82</v>
      </c>
      <c r="AY160" s="3" t="s">
        <v>124</v>
      </c>
      <c r="BE160" s="175" t="n">
        <f aca="false">IF(N160="základní",J160,0)</f>
        <v>0</v>
      </c>
      <c r="BF160" s="175" t="n">
        <f aca="false">IF(N160="snížená",J160,0)</f>
        <v>0</v>
      </c>
      <c r="BG160" s="175" t="n">
        <f aca="false">IF(N160="zákl. přenesená",J160,0)</f>
        <v>0</v>
      </c>
      <c r="BH160" s="175" t="n">
        <f aca="false">IF(N160="sníž. přenesená",J160,0)</f>
        <v>0</v>
      </c>
      <c r="BI160" s="175" t="n">
        <f aca="false">IF(N160="nulová",J160,0)</f>
        <v>0</v>
      </c>
      <c r="BJ160" s="3" t="s">
        <v>80</v>
      </c>
      <c r="BK160" s="175" t="n">
        <f aca="false">ROUND(I160*H160,2)</f>
        <v>0</v>
      </c>
      <c r="BL160" s="3" t="s">
        <v>131</v>
      </c>
      <c r="BM160" s="174" t="s">
        <v>2539</v>
      </c>
    </row>
    <row r="161" s="22" customFormat="true" ht="16.5" hidden="false" customHeight="true" outlineLevel="0" collapsed="false">
      <c r="A161" s="17"/>
      <c r="B161" s="162"/>
      <c r="C161" s="240"/>
      <c r="D161" s="240"/>
      <c r="E161" s="241"/>
      <c r="F161" s="236"/>
      <c r="G161" s="242"/>
      <c r="H161" s="243"/>
      <c r="I161" s="244"/>
      <c r="J161" s="244"/>
      <c r="K161" s="211"/>
      <c r="L161" s="212"/>
      <c r="M161" s="213"/>
      <c r="N161" s="214" t="s">
        <v>37</v>
      </c>
      <c r="O161" s="172" t="n">
        <v>0</v>
      </c>
      <c r="P161" s="172" t="n">
        <f aca="false">O161*H161</f>
        <v>0</v>
      </c>
      <c r="Q161" s="172" t="n">
        <v>0</v>
      </c>
      <c r="R161" s="172" t="n">
        <f aca="false">Q161*H161</f>
        <v>0</v>
      </c>
      <c r="S161" s="172" t="n">
        <v>0</v>
      </c>
      <c r="T161" s="173" t="n">
        <f aca="false">S161*H161</f>
        <v>0</v>
      </c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174" t="s">
        <v>267</v>
      </c>
      <c r="AT161" s="174" t="s">
        <v>272</v>
      </c>
      <c r="AU161" s="174" t="s">
        <v>82</v>
      </c>
      <c r="AY161" s="3" t="s">
        <v>124</v>
      </c>
      <c r="BE161" s="175" t="n">
        <f aca="false">IF(N161="základní",J161,0)</f>
        <v>0</v>
      </c>
      <c r="BF161" s="175" t="n">
        <f aca="false">IF(N161="snížená",J161,0)</f>
        <v>0</v>
      </c>
      <c r="BG161" s="175" t="n">
        <f aca="false">IF(N161="zákl. přenesená",J161,0)</f>
        <v>0</v>
      </c>
      <c r="BH161" s="175" t="n">
        <f aca="false">IF(N161="sníž. přenesená",J161,0)</f>
        <v>0</v>
      </c>
      <c r="BI161" s="175" t="n">
        <f aca="false">IF(N161="nulová",J161,0)</f>
        <v>0</v>
      </c>
      <c r="BJ161" s="3" t="s">
        <v>80</v>
      </c>
      <c r="BK161" s="175" t="n">
        <f aca="false">ROUND(I161*H161,2)</f>
        <v>0</v>
      </c>
      <c r="BL161" s="3" t="s">
        <v>131</v>
      </c>
      <c r="BM161" s="174" t="s">
        <v>2540</v>
      </c>
    </row>
    <row r="162" s="22" customFormat="true" ht="16.5" hidden="false" customHeight="true" outlineLevel="0" collapsed="false">
      <c r="A162" s="17"/>
      <c r="B162" s="162"/>
      <c r="C162" s="240"/>
      <c r="D162" s="240"/>
      <c r="E162" s="241"/>
      <c r="F162" s="236"/>
      <c r="G162" s="242"/>
      <c r="H162" s="243"/>
      <c r="I162" s="244"/>
      <c r="J162" s="244"/>
      <c r="K162" s="211"/>
      <c r="L162" s="212"/>
      <c r="M162" s="213"/>
      <c r="N162" s="214" t="s">
        <v>37</v>
      </c>
      <c r="O162" s="172" t="n">
        <v>0</v>
      </c>
      <c r="P162" s="172" t="n">
        <f aca="false">O162*H162</f>
        <v>0</v>
      </c>
      <c r="Q162" s="172" t="n">
        <v>0</v>
      </c>
      <c r="R162" s="172" t="n">
        <f aca="false">Q162*H162</f>
        <v>0</v>
      </c>
      <c r="S162" s="172" t="n">
        <v>0</v>
      </c>
      <c r="T162" s="173" t="n">
        <f aca="false">S162*H162</f>
        <v>0</v>
      </c>
      <c r="U162" s="17"/>
      <c r="V162" s="17"/>
      <c r="W162" s="17"/>
      <c r="X162" s="17"/>
      <c r="Y162" s="17"/>
      <c r="Z162" s="17"/>
      <c r="AA162" s="17"/>
      <c r="AB162" s="17"/>
      <c r="AC162" s="17"/>
      <c r="AD162" s="17"/>
      <c r="AE162" s="17"/>
      <c r="AR162" s="174" t="s">
        <v>267</v>
      </c>
      <c r="AT162" s="174" t="s">
        <v>272</v>
      </c>
      <c r="AU162" s="174" t="s">
        <v>82</v>
      </c>
      <c r="AY162" s="3" t="s">
        <v>124</v>
      </c>
      <c r="BE162" s="175" t="n">
        <f aca="false">IF(N162="základní",J162,0)</f>
        <v>0</v>
      </c>
      <c r="BF162" s="175" t="n">
        <f aca="false">IF(N162="snížená",J162,0)</f>
        <v>0</v>
      </c>
      <c r="BG162" s="175" t="n">
        <f aca="false">IF(N162="zákl. přenesená",J162,0)</f>
        <v>0</v>
      </c>
      <c r="BH162" s="175" t="n">
        <f aca="false">IF(N162="sníž. přenesená",J162,0)</f>
        <v>0</v>
      </c>
      <c r="BI162" s="175" t="n">
        <f aca="false">IF(N162="nulová",J162,0)</f>
        <v>0</v>
      </c>
      <c r="BJ162" s="3" t="s">
        <v>80</v>
      </c>
      <c r="BK162" s="175" t="n">
        <f aca="false">ROUND(I162*H162,2)</f>
        <v>0</v>
      </c>
      <c r="BL162" s="3" t="s">
        <v>131</v>
      </c>
      <c r="BM162" s="174" t="s">
        <v>2541</v>
      </c>
    </row>
    <row r="163" s="22" customFormat="true" ht="16.5" hidden="false" customHeight="true" outlineLevel="0" collapsed="false">
      <c r="A163" s="17"/>
      <c r="B163" s="162"/>
      <c r="C163" s="240"/>
      <c r="D163" s="240"/>
      <c r="E163" s="241"/>
      <c r="F163" s="236"/>
      <c r="G163" s="242"/>
      <c r="H163" s="243"/>
      <c r="I163" s="244"/>
      <c r="J163" s="244"/>
      <c r="K163" s="211"/>
      <c r="L163" s="212"/>
      <c r="M163" s="213"/>
      <c r="N163" s="214" t="s">
        <v>37</v>
      </c>
      <c r="O163" s="172" t="n">
        <v>0</v>
      </c>
      <c r="P163" s="172" t="n">
        <f aca="false">O163*H163</f>
        <v>0</v>
      </c>
      <c r="Q163" s="172" t="n">
        <v>0</v>
      </c>
      <c r="R163" s="172" t="n">
        <f aca="false">Q163*H163</f>
        <v>0</v>
      </c>
      <c r="S163" s="172" t="n">
        <v>0</v>
      </c>
      <c r="T163" s="173" t="n">
        <f aca="false">S163*H163</f>
        <v>0</v>
      </c>
      <c r="U163" s="17"/>
      <c r="V163" s="17"/>
      <c r="W163" s="17"/>
      <c r="X163" s="17"/>
      <c r="Y163" s="17"/>
      <c r="Z163" s="17"/>
      <c r="AA163" s="17"/>
      <c r="AB163" s="17"/>
      <c r="AC163" s="17"/>
      <c r="AD163" s="17"/>
      <c r="AE163" s="17"/>
      <c r="AR163" s="174" t="s">
        <v>267</v>
      </c>
      <c r="AT163" s="174" t="s">
        <v>272</v>
      </c>
      <c r="AU163" s="174" t="s">
        <v>82</v>
      </c>
      <c r="AY163" s="3" t="s">
        <v>124</v>
      </c>
      <c r="BE163" s="175" t="n">
        <f aca="false">IF(N163="základní",J163,0)</f>
        <v>0</v>
      </c>
      <c r="BF163" s="175" t="n">
        <f aca="false">IF(N163="snížená",J163,0)</f>
        <v>0</v>
      </c>
      <c r="BG163" s="175" t="n">
        <f aca="false">IF(N163="zákl. přenesená",J163,0)</f>
        <v>0</v>
      </c>
      <c r="BH163" s="175" t="n">
        <f aca="false">IF(N163="sníž. přenesená",J163,0)</f>
        <v>0</v>
      </c>
      <c r="BI163" s="175" t="n">
        <f aca="false">IF(N163="nulová",J163,0)</f>
        <v>0</v>
      </c>
      <c r="BJ163" s="3" t="s">
        <v>80</v>
      </c>
      <c r="BK163" s="175" t="n">
        <f aca="false">ROUND(I163*H163,2)</f>
        <v>0</v>
      </c>
      <c r="BL163" s="3" t="s">
        <v>131</v>
      </c>
      <c r="BM163" s="174" t="s">
        <v>2542</v>
      </c>
    </row>
    <row r="164" s="22" customFormat="true" ht="16.5" hidden="false" customHeight="true" outlineLevel="0" collapsed="false">
      <c r="A164" s="17"/>
      <c r="B164" s="162"/>
      <c r="C164" s="240"/>
      <c r="D164" s="240"/>
      <c r="E164" s="241"/>
      <c r="F164" s="236"/>
      <c r="G164" s="242"/>
      <c r="H164" s="243"/>
      <c r="I164" s="244"/>
      <c r="J164" s="244"/>
      <c r="K164" s="211"/>
      <c r="L164" s="212"/>
      <c r="M164" s="213"/>
      <c r="N164" s="214" t="s">
        <v>37</v>
      </c>
      <c r="O164" s="172" t="n">
        <v>0</v>
      </c>
      <c r="P164" s="172" t="n">
        <f aca="false">O164*H164</f>
        <v>0</v>
      </c>
      <c r="Q164" s="172" t="n">
        <v>0</v>
      </c>
      <c r="R164" s="172" t="n">
        <f aca="false">Q164*H164</f>
        <v>0</v>
      </c>
      <c r="S164" s="172" t="n">
        <v>0</v>
      </c>
      <c r="T164" s="173" t="n">
        <f aca="false">S164*H164</f>
        <v>0</v>
      </c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74" t="s">
        <v>267</v>
      </c>
      <c r="AT164" s="174" t="s">
        <v>272</v>
      </c>
      <c r="AU164" s="174" t="s">
        <v>82</v>
      </c>
      <c r="AY164" s="3" t="s">
        <v>124</v>
      </c>
      <c r="BE164" s="175" t="n">
        <f aca="false">IF(N164="základní",J164,0)</f>
        <v>0</v>
      </c>
      <c r="BF164" s="175" t="n">
        <f aca="false">IF(N164="snížená",J164,0)</f>
        <v>0</v>
      </c>
      <c r="BG164" s="175" t="n">
        <f aca="false">IF(N164="zákl. přenesená",J164,0)</f>
        <v>0</v>
      </c>
      <c r="BH164" s="175" t="n">
        <f aca="false">IF(N164="sníž. přenesená",J164,0)</f>
        <v>0</v>
      </c>
      <c r="BI164" s="175" t="n">
        <f aca="false">IF(N164="nulová",J164,0)</f>
        <v>0</v>
      </c>
      <c r="BJ164" s="3" t="s">
        <v>80</v>
      </c>
      <c r="BK164" s="175" t="n">
        <f aca="false">ROUND(I164*H164,2)</f>
        <v>0</v>
      </c>
      <c r="BL164" s="3" t="s">
        <v>131</v>
      </c>
      <c r="BM164" s="174" t="s">
        <v>2543</v>
      </c>
    </row>
    <row r="165" s="22" customFormat="true" ht="16.5" hidden="false" customHeight="true" outlineLevel="0" collapsed="false">
      <c r="A165" s="17"/>
      <c r="B165" s="162"/>
      <c r="C165" s="240"/>
      <c r="D165" s="240"/>
      <c r="E165" s="241"/>
      <c r="F165" s="236"/>
      <c r="G165" s="242"/>
      <c r="H165" s="243"/>
      <c r="I165" s="244"/>
      <c r="J165" s="244"/>
      <c r="K165" s="211"/>
      <c r="L165" s="212"/>
      <c r="M165" s="213"/>
      <c r="N165" s="214" t="s">
        <v>37</v>
      </c>
      <c r="O165" s="172" t="n">
        <v>0</v>
      </c>
      <c r="P165" s="172" t="n">
        <f aca="false">O165*H165</f>
        <v>0</v>
      </c>
      <c r="Q165" s="172" t="n">
        <v>0</v>
      </c>
      <c r="R165" s="172" t="n">
        <f aca="false">Q165*H165</f>
        <v>0</v>
      </c>
      <c r="S165" s="172" t="n">
        <v>0</v>
      </c>
      <c r="T165" s="173" t="n">
        <f aca="false">S165*H165</f>
        <v>0</v>
      </c>
      <c r="U165" s="17"/>
      <c r="V165" s="17"/>
      <c r="W165" s="17"/>
      <c r="X165" s="17"/>
      <c r="Y165" s="17"/>
      <c r="Z165" s="17"/>
      <c r="AA165" s="17"/>
      <c r="AB165" s="17"/>
      <c r="AC165" s="17"/>
      <c r="AD165" s="17"/>
      <c r="AE165" s="17"/>
      <c r="AR165" s="174" t="s">
        <v>267</v>
      </c>
      <c r="AT165" s="174" t="s">
        <v>272</v>
      </c>
      <c r="AU165" s="174" t="s">
        <v>82</v>
      </c>
      <c r="AY165" s="3" t="s">
        <v>124</v>
      </c>
      <c r="BE165" s="175" t="n">
        <f aca="false">IF(N165="základní",J165,0)</f>
        <v>0</v>
      </c>
      <c r="BF165" s="175" t="n">
        <f aca="false">IF(N165="snížená",J165,0)</f>
        <v>0</v>
      </c>
      <c r="BG165" s="175" t="n">
        <f aca="false">IF(N165="zákl. přenesená",J165,0)</f>
        <v>0</v>
      </c>
      <c r="BH165" s="175" t="n">
        <f aca="false">IF(N165="sníž. přenesená",J165,0)</f>
        <v>0</v>
      </c>
      <c r="BI165" s="175" t="n">
        <f aca="false">IF(N165="nulová",J165,0)</f>
        <v>0</v>
      </c>
      <c r="BJ165" s="3" t="s">
        <v>80</v>
      </c>
      <c r="BK165" s="175" t="n">
        <f aca="false">ROUND(I165*H165,2)</f>
        <v>0</v>
      </c>
      <c r="BL165" s="3" t="s">
        <v>131</v>
      </c>
      <c r="BM165" s="174" t="s">
        <v>2544</v>
      </c>
    </row>
    <row r="166" s="22" customFormat="true" ht="16.5" hidden="false" customHeight="true" outlineLevel="0" collapsed="false">
      <c r="A166" s="17"/>
      <c r="B166" s="162"/>
      <c r="C166" s="240"/>
      <c r="D166" s="240"/>
      <c r="E166" s="241"/>
      <c r="F166" s="236"/>
      <c r="G166" s="242"/>
      <c r="H166" s="243"/>
      <c r="I166" s="244"/>
      <c r="J166" s="244"/>
      <c r="K166" s="211"/>
      <c r="L166" s="212"/>
      <c r="M166" s="213"/>
      <c r="N166" s="214" t="s">
        <v>37</v>
      </c>
      <c r="O166" s="172" t="n">
        <v>0</v>
      </c>
      <c r="P166" s="172" t="n">
        <f aca="false">O166*H166</f>
        <v>0</v>
      </c>
      <c r="Q166" s="172" t="n">
        <v>0</v>
      </c>
      <c r="R166" s="172" t="n">
        <f aca="false">Q166*H166</f>
        <v>0</v>
      </c>
      <c r="S166" s="172" t="n">
        <v>0</v>
      </c>
      <c r="T166" s="173" t="n">
        <f aca="false">S166*H166</f>
        <v>0</v>
      </c>
      <c r="U166" s="17"/>
      <c r="V166" s="17"/>
      <c r="W166" s="17"/>
      <c r="X166" s="17"/>
      <c r="Y166" s="17"/>
      <c r="Z166" s="17"/>
      <c r="AA166" s="17"/>
      <c r="AB166" s="17"/>
      <c r="AC166" s="17"/>
      <c r="AD166" s="17"/>
      <c r="AE166" s="17"/>
      <c r="AR166" s="174" t="s">
        <v>267</v>
      </c>
      <c r="AT166" s="174" t="s">
        <v>272</v>
      </c>
      <c r="AU166" s="174" t="s">
        <v>82</v>
      </c>
      <c r="AY166" s="3" t="s">
        <v>124</v>
      </c>
      <c r="BE166" s="175" t="n">
        <f aca="false">IF(N166="základní",J166,0)</f>
        <v>0</v>
      </c>
      <c r="BF166" s="175" t="n">
        <f aca="false">IF(N166="snížená",J166,0)</f>
        <v>0</v>
      </c>
      <c r="BG166" s="175" t="n">
        <f aca="false">IF(N166="zákl. přenesená",J166,0)</f>
        <v>0</v>
      </c>
      <c r="BH166" s="175" t="n">
        <f aca="false">IF(N166="sníž. přenesená",J166,0)</f>
        <v>0</v>
      </c>
      <c r="BI166" s="175" t="n">
        <f aca="false">IF(N166="nulová",J166,0)</f>
        <v>0</v>
      </c>
      <c r="BJ166" s="3" t="s">
        <v>80</v>
      </c>
      <c r="BK166" s="175" t="n">
        <f aca="false">ROUND(I166*H166,2)</f>
        <v>0</v>
      </c>
      <c r="BL166" s="3" t="s">
        <v>131</v>
      </c>
      <c r="BM166" s="174" t="s">
        <v>2545</v>
      </c>
    </row>
    <row r="167" s="22" customFormat="true" ht="16.5" hidden="false" customHeight="true" outlineLevel="0" collapsed="false">
      <c r="A167" s="17"/>
      <c r="B167" s="162"/>
      <c r="C167" s="240"/>
      <c r="D167" s="240"/>
      <c r="E167" s="241"/>
      <c r="F167" s="236"/>
      <c r="G167" s="242"/>
      <c r="H167" s="243"/>
      <c r="I167" s="244"/>
      <c r="J167" s="244"/>
      <c r="K167" s="211"/>
      <c r="L167" s="212"/>
      <c r="M167" s="213"/>
      <c r="N167" s="214" t="s">
        <v>37</v>
      </c>
      <c r="O167" s="172" t="n">
        <v>0</v>
      </c>
      <c r="P167" s="172" t="n">
        <f aca="false">O167*H167</f>
        <v>0</v>
      </c>
      <c r="Q167" s="172" t="n">
        <v>0</v>
      </c>
      <c r="R167" s="172" t="n">
        <f aca="false">Q167*H167</f>
        <v>0</v>
      </c>
      <c r="S167" s="172" t="n">
        <v>0</v>
      </c>
      <c r="T167" s="173" t="n">
        <f aca="false">S167*H167</f>
        <v>0</v>
      </c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R167" s="174" t="s">
        <v>267</v>
      </c>
      <c r="AT167" s="174" t="s">
        <v>272</v>
      </c>
      <c r="AU167" s="174" t="s">
        <v>82</v>
      </c>
      <c r="AY167" s="3" t="s">
        <v>124</v>
      </c>
      <c r="BE167" s="175" t="n">
        <f aca="false">IF(N167="základní",J167,0)</f>
        <v>0</v>
      </c>
      <c r="BF167" s="175" t="n">
        <f aca="false">IF(N167="snížená",J167,0)</f>
        <v>0</v>
      </c>
      <c r="BG167" s="175" t="n">
        <f aca="false">IF(N167="zákl. přenesená",J167,0)</f>
        <v>0</v>
      </c>
      <c r="BH167" s="175" t="n">
        <f aca="false">IF(N167="sníž. přenesená",J167,0)</f>
        <v>0</v>
      </c>
      <c r="BI167" s="175" t="n">
        <f aca="false">IF(N167="nulová",J167,0)</f>
        <v>0</v>
      </c>
      <c r="BJ167" s="3" t="s">
        <v>80</v>
      </c>
      <c r="BK167" s="175" t="n">
        <f aca="false">ROUND(I167*H167,2)</f>
        <v>0</v>
      </c>
      <c r="BL167" s="3" t="s">
        <v>131</v>
      </c>
      <c r="BM167" s="174" t="s">
        <v>2546</v>
      </c>
    </row>
    <row r="168" s="22" customFormat="true" ht="16.5" hidden="false" customHeight="true" outlineLevel="0" collapsed="false">
      <c r="A168" s="17"/>
      <c r="B168" s="162"/>
      <c r="C168" s="240"/>
      <c r="D168" s="240"/>
      <c r="E168" s="241"/>
      <c r="F168" s="236"/>
      <c r="G168" s="242"/>
      <c r="H168" s="243"/>
      <c r="I168" s="244"/>
      <c r="J168" s="244"/>
      <c r="K168" s="211"/>
      <c r="L168" s="212"/>
      <c r="M168" s="213"/>
      <c r="N168" s="214" t="s">
        <v>37</v>
      </c>
      <c r="O168" s="172" t="n">
        <v>0</v>
      </c>
      <c r="P168" s="172" t="n">
        <f aca="false">O168*H168</f>
        <v>0</v>
      </c>
      <c r="Q168" s="172" t="n">
        <v>0</v>
      </c>
      <c r="R168" s="172" t="n">
        <f aca="false">Q168*H168</f>
        <v>0</v>
      </c>
      <c r="S168" s="172" t="n">
        <v>0</v>
      </c>
      <c r="T168" s="173" t="n">
        <f aca="false">S168*H168</f>
        <v>0</v>
      </c>
      <c r="U168" s="17"/>
      <c r="V168" s="17"/>
      <c r="W168" s="17"/>
      <c r="X168" s="17"/>
      <c r="Y168" s="17"/>
      <c r="Z168" s="17"/>
      <c r="AA168" s="17"/>
      <c r="AB168" s="17"/>
      <c r="AC168" s="17"/>
      <c r="AD168" s="17"/>
      <c r="AE168" s="17"/>
      <c r="AR168" s="174" t="s">
        <v>267</v>
      </c>
      <c r="AT168" s="174" t="s">
        <v>272</v>
      </c>
      <c r="AU168" s="174" t="s">
        <v>82</v>
      </c>
      <c r="AY168" s="3" t="s">
        <v>124</v>
      </c>
      <c r="BE168" s="175" t="n">
        <f aca="false">IF(N168="základní",J168,0)</f>
        <v>0</v>
      </c>
      <c r="BF168" s="175" t="n">
        <f aca="false">IF(N168="snížená",J168,0)</f>
        <v>0</v>
      </c>
      <c r="BG168" s="175" t="n">
        <f aca="false">IF(N168="zákl. přenesená",J168,0)</f>
        <v>0</v>
      </c>
      <c r="BH168" s="175" t="n">
        <f aca="false">IF(N168="sníž. přenesená",J168,0)</f>
        <v>0</v>
      </c>
      <c r="BI168" s="175" t="n">
        <f aca="false">IF(N168="nulová",J168,0)</f>
        <v>0</v>
      </c>
      <c r="BJ168" s="3" t="s">
        <v>80</v>
      </c>
      <c r="BK168" s="175" t="n">
        <f aca="false">ROUND(I168*H168,2)</f>
        <v>0</v>
      </c>
      <c r="BL168" s="3" t="s">
        <v>131</v>
      </c>
      <c r="BM168" s="174" t="s">
        <v>2547</v>
      </c>
    </row>
    <row r="169" s="22" customFormat="true" ht="16.5" hidden="false" customHeight="true" outlineLevel="0" collapsed="false">
      <c r="A169" s="17"/>
      <c r="B169" s="162"/>
      <c r="C169" s="240"/>
      <c r="D169" s="240"/>
      <c r="E169" s="241"/>
      <c r="F169" s="236"/>
      <c r="G169" s="242"/>
      <c r="H169" s="243"/>
      <c r="I169" s="244"/>
      <c r="J169" s="244"/>
      <c r="K169" s="211"/>
      <c r="L169" s="212"/>
      <c r="M169" s="213"/>
      <c r="N169" s="214" t="s">
        <v>37</v>
      </c>
      <c r="O169" s="172" t="n">
        <v>0</v>
      </c>
      <c r="P169" s="172" t="n">
        <f aca="false">O169*H169</f>
        <v>0</v>
      </c>
      <c r="Q169" s="172" t="n">
        <v>0</v>
      </c>
      <c r="R169" s="172" t="n">
        <f aca="false">Q169*H169</f>
        <v>0</v>
      </c>
      <c r="S169" s="172" t="n">
        <v>0</v>
      </c>
      <c r="T169" s="173" t="n">
        <f aca="false"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74" t="s">
        <v>267</v>
      </c>
      <c r="AT169" s="174" t="s">
        <v>272</v>
      </c>
      <c r="AU169" s="174" t="s">
        <v>82</v>
      </c>
      <c r="AY169" s="3" t="s">
        <v>124</v>
      </c>
      <c r="BE169" s="175" t="n">
        <f aca="false">IF(N169="základní",J169,0)</f>
        <v>0</v>
      </c>
      <c r="BF169" s="175" t="n">
        <f aca="false">IF(N169="snížená",J169,0)</f>
        <v>0</v>
      </c>
      <c r="BG169" s="175" t="n">
        <f aca="false">IF(N169="zákl. přenesená",J169,0)</f>
        <v>0</v>
      </c>
      <c r="BH169" s="175" t="n">
        <f aca="false">IF(N169="sníž. přenesená",J169,0)</f>
        <v>0</v>
      </c>
      <c r="BI169" s="175" t="n">
        <f aca="false">IF(N169="nulová",J169,0)</f>
        <v>0</v>
      </c>
      <c r="BJ169" s="3" t="s">
        <v>80</v>
      </c>
      <c r="BK169" s="175" t="n">
        <f aca="false">ROUND(I169*H169,2)</f>
        <v>0</v>
      </c>
      <c r="BL169" s="3" t="s">
        <v>131</v>
      </c>
      <c r="BM169" s="174" t="s">
        <v>2548</v>
      </c>
    </row>
    <row r="170" s="22" customFormat="true" ht="16.5" hidden="false" customHeight="true" outlineLevel="0" collapsed="false">
      <c r="A170" s="17"/>
      <c r="B170" s="162"/>
      <c r="C170" s="240"/>
      <c r="D170" s="240"/>
      <c r="E170" s="241"/>
      <c r="F170" s="236"/>
      <c r="G170" s="242"/>
      <c r="H170" s="243"/>
      <c r="I170" s="244"/>
      <c r="J170" s="244"/>
      <c r="K170" s="211"/>
      <c r="L170" s="212"/>
      <c r="M170" s="213"/>
      <c r="N170" s="214" t="s">
        <v>37</v>
      </c>
      <c r="O170" s="172" t="n">
        <v>0</v>
      </c>
      <c r="P170" s="172" t="n">
        <f aca="false">O170*H170</f>
        <v>0</v>
      </c>
      <c r="Q170" s="172" t="n">
        <v>0</v>
      </c>
      <c r="R170" s="172" t="n">
        <f aca="false">Q170*H170</f>
        <v>0</v>
      </c>
      <c r="S170" s="172" t="n">
        <v>0</v>
      </c>
      <c r="T170" s="173" t="n">
        <f aca="false">S170*H170</f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74" t="s">
        <v>267</v>
      </c>
      <c r="AT170" s="174" t="s">
        <v>272</v>
      </c>
      <c r="AU170" s="174" t="s">
        <v>82</v>
      </c>
      <c r="AY170" s="3" t="s">
        <v>124</v>
      </c>
      <c r="BE170" s="175" t="n">
        <f aca="false">IF(N170="základní",J170,0)</f>
        <v>0</v>
      </c>
      <c r="BF170" s="175" t="n">
        <f aca="false">IF(N170="snížená",J170,0)</f>
        <v>0</v>
      </c>
      <c r="BG170" s="175" t="n">
        <f aca="false">IF(N170="zákl. přenesená",J170,0)</f>
        <v>0</v>
      </c>
      <c r="BH170" s="175" t="n">
        <f aca="false">IF(N170="sníž. přenesená",J170,0)</f>
        <v>0</v>
      </c>
      <c r="BI170" s="175" t="n">
        <f aca="false">IF(N170="nulová",J170,0)</f>
        <v>0</v>
      </c>
      <c r="BJ170" s="3" t="s">
        <v>80</v>
      </c>
      <c r="BK170" s="175" t="n">
        <f aca="false">ROUND(I170*H170,2)</f>
        <v>0</v>
      </c>
      <c r="BL170" s="3" t="s">
        <v>131</v>
      </c>
      <c r="BM170" s="174" t="s">
        <v>2549</v>
      </c>
    </row>
    <row r="171" s="22" customFormat="true" ht="16.5" hidden="false" customHeight="true" outlineLevel="0" collapsed="false">
      <c r="A171" s="17"/>
      <c r="B171" s="162"/>
      <c r="C171" s="240"/>
      <c r="D171" s="240"/>
      <c r="E171" s="241"/>
      <c r="F171" s="236"/>
      <c r="G171" s="242"/>
      <c r="H171" s="243"/>
      <c r="I171" s="244"/>
      <c r="J171" s="244"/>
      <c r="K171" s="211"/>
      <c r="L171" s="212"/>
      <c r="M171" s="213"/>
      <c r="N171" s="214" t="s">
        <v>37</v>
      </c>
      <c r="O171" s="172" t="n">
        <v>0</v>
      </c>
      <c r="P171" s="172" t="n">
        <f aca="false">O171*H171</f>
        <v>0</v>
      </c>
      <c r="Q171" s="172" t="n">
        <v>0</v>
      </c>
      <c r="R171" s="172" t="n">
        <f aca="false">Q171*H171</f>
        <v>0</v>
      </c>
      <c r="S171" s="172" t="n">
        <v>0</v>
      </c>
      <c r="T171" s="173" t="n">
        <f aca="false">S171*H171</f>
        <v>0</v>
      </c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R171" s="174" t="s">
        <v>267</v>
      </c>
      <c r="AT171" s="174" t="s">
        <v>272</v>
      </c>
      <c r="AU171" s="174" t="s">
        <v>82</v>
      </c>
      <c r="AY171" s="3" t="s">
        <v>124</v>
      </c>
      <c r="BE171" s="175" t="n">
        <f aca="false">IF(N171="základní",J171,0)</f>
        <v>0</v>
      </c>
      <c r="BF171" s="175" t="n">
        <f aca="false">IF(N171="snížená",J171,0)</f>
        <v>0</v>
      </c>
      <c r="BG171" s="175" t="n">
        <f aca="false">IF(N171="zákl. přenesená",J171,0)</f>
        <v>0</v>
      </c>
      <c r="BH171" s="175" t="n">
        <f aca="false">IF(N171="sníž. přenesená",J171,0)</f>
        <v>0</v>
      </c>
      <c r="BI171" s="175" t="n">
        <f aca="false">IF(N171="nulová",J171,0)</f>
        <v>0</v>
      </c>
      <c r="BJ171" s="3" t="s">
        <v>80</v>
      </c>
      <c r="BK171" s="175" t="n">
        <f aca="false">ROUND(I171*H171,2)</f>
        <v>0</v>
      </c>
      <c r="BL171" s="3" t="s">
        <v>131</v>
      </c>
      <c r="BM171" s="174" t="s">
        <v>2550</v>
      </c>
    </row>
    <row r="172" s="22" customFormat="true" ht="16.5" hidden="false" customHeight="true" outlineLevel="0" collapsed="false">
      <c r="A172" s="17"/>
      <c r="B172" s="162"/>
      <c r="C172" s="240"/>
      <c r="D172" s="240"/>
      <c r="E172" s="241"/>
      <c r="F172" s="236"/>
      <c r="G172" s="242"/>
      <c r="H172" s="243"/>
      <c r="I172" s="244"/>
      <c r="J172" s="244"/>
      <c r="K172" s="211"/>
      <c r="L172" s="212"/>
      <c r="M172" s="213"/>
      <c r="N172" s="214" t="s">
        <v>37</v>
      </c>
      <c r="O172" s="172" t="n">
        <v>0</v>
      </c>
      <c r="P172" s="172" t="n">
        <f aca="false">O172*H172</f>
        <v>0</v>
      </c>
      <c r="Q172" s="172" t="n">
        <v>0</v>
      </c>
      <c r="R172" s="172" t="n">
        <f aca="false">Q172*H172</f>
        <v>0</v>
      </c>
      <c r="S172" s="172" t="n">
        <v>0</v>
      </c>
      <c r="T172" s="173" t="n">
        <f aca="false">S172*H172</f>
        <v>0</v>
      </c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R172" s="174" t="s">
        <v>267</v>
      </c>
      <c r="AT172" s="174" t="s">
        <v>272</v>
      </c>
      <c r="AU172" s="174" t="s">
        <v>82</v>
      </c>
      <c r="AY172" s="3" t="s">
        <v>124</v>
      </c>
      <c r="BE172" s="175" t="n">
        <f aca="false">IF(N172="základní",J172,0)</f>
        <v>0</v>
      </c>
      <c r="BF172" s="175" t="n">
        <f aca="false">IF(N172="snížená",J172,0)</f>
        <v>0</v>
      </c>
      <c r="BG172" s="175" t="n">
        <f aca="false">IF(N172="zákl. přenesená",J172,0)</f>
        <v>0</v>
      </c>
      <c r="BH172" s="175" t="n">
        <f aca="false">IF(N172="sníž. přenesená",J172,0)</f>
        <v>0</v>
      </c>
      <c r="BI172" s="175" t="n">
        <f aca="false">IF(N172="nulová",J172,0)</f>
        <v>0</v>
      </c>
      <c r="BJ172" s="3" t="s">
        <v>80</v>
      </c>
      <c r="BK172" s="175" t="n">
        <f aca="false">ROUND(I172*H172,2)</f>
        <v>0</v>
      </c>
      <c r="BL172" s="3" t="s">
        <v>131</v>
      </c>
      <c r="BM172" s="174" t="s">
        <v>2551</v>
      </c>
    </row>
    <row r="173" s="22" customFormat="true" ht="21.75" hidden="false" customHeight="true" outlineLevel="0" collapsed="false">
      <c r="A173" s="17"/>
      <c r="B173" s="162"/>
      <c r="C173" s="234"/>
      <c r="D173" s="234"/>
      <c r="E173" s="235"/>
      <c r="F173" s="236"/>
      <c r="G173" s="237"/>
      <c r="H173" s="238"/>
      <c r="I173" s="239"/>
      <c r="J173" s="239"/>
      <c r="K173" s="169"/>
      <c r="L173" s="18"/>
      <c r="M173" s="170"/>
      <c r="N173" s="171" t="s">
        <v>37</v>
      </c>
      <c r="O173" s="172" t="n">
        <v>0</v>
      </c>
      <c r="P173" s="172" t="n">
        <f aca="false">O173*H173</f>
        <v>0</v>
      </c>
      <c r="Q173" s="172" t="n">
        <v>0</v>
      </c>
      <c r="R173" s="172" t="n">
        <f aca="false">Q173*H173</f>
        <v>0</v>
      </c>
      <c r="S173" s="172" t="n">
        <v>0</v>
      </c>
      <c r="T173" s="173" t="n">
        <f aca="false">S173*H173</f>
        <v>0</v>
      </c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R173" s="174" t="s">
        <v>131</v>
      </c>
      <c r="AT173" s="174" t="s">
        <v>127</v>
      </c>
      <c r="AU173" s="174" t="s">
        <v>82</v>
      </c>
      <c r="AY173" s="3" t="s">
        <v>124</v>
      </c>
      <c r="BE173" s="175" t="n">
        <f aca="false">IF(N173="základní",J173,0)</f>
        <v>0</v>
      </c>
      <c r="BF173" s="175" t="n">
        <f aca="false">IF(N173="snížená",J173,0)</f>
        <v>0</v>
      </c>
      <c r="BG173" s="175" t="n">
        <f aca="false">IF(N173="zákl. přenesená",J173,0)</f>
        <v>0</v>
      </c>
      <c r="BH173" s="175" t="n">
        <f aca="false">IF(N173="sníž. přenesená",J173,0)</f>
        <v>0</v>
      </c>
      <c r="BI173" s="175" t="n">
        <f aca="false">IF(N173="nulová",J173,0)</f>
        <v>0</v>
      </c>
      <c r="BJ173" s="3" t="s">
        <v>80</v>
      </c>
      <c r="BK173" s="175" t="n">
        <f aca="false">ROUND(I173*H173,2)</f>
        <v>0</v>
      </c>
      <c r="BL173" s="3" t="s">
        <v>131</v>
      </c>
      <c r="BM173" s="174" t="s">
        <v>2552</v>
      </c>
    </row>
    <row r="174" s="22" customFormat="true" ht="21.75" hidden="false" customHeight="true" outlineLevel="0" collapsed="false">
      <c r="A174" s="17"/>
      <c r="B174" s="162"/>
      <c r="C174" s="240"/>
      <c r="D174" s="240"/>
      <c r="E174" s="241"/>
      <c r="F174" s="236"/>
      <c r="G174" s="242"/>
      <c r="H174" s="243"/>
      <c r="I174" s="244"/>
      <c r="J174" s="244"/>
      <c r="K174" s="211"/>
      <c r="L174" s="212"/>
      <c r="M174" s="213"/>
      <c r="N174" s="214" t="s">
        <v>37</v>
      </c>
      <c r="O174" s="172" t="n">
        <v>0</v>
      </c>
      <c r="P174" s="172" t="n">
        <f aca="false">O174*H174</f>
        <v>0</v>
      </c>
      <c r="Q174" s="172" t="n">
        <v>0</v>
      </c>
      <c r="R174" s="172" t="n">
        <f aca="false">Q174*H174</f>
        <v>0</v>
      </c>
      <c r="S174" s="172" t="n">
        <v>0</v>
      </c>
      <c r="T174" s="173" t="n">
        <f aca="false"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74" t="s">
        <v>267</v>
      </c>
      <c r="AT174" s="174" t="s">
        <v>272</v>
      </c>
      <c r="AU174" s="174" t="s">
        <v>82</v>
      </c>
      <c r="AY174" s="3" t="s">
        <v>124</v>
      </c>
      <c r="BE174" s="175" t="n">
        <f aca="false">IF(N174="základní",J174,0)</f>
        <v>0</v>
      </c>
      <c r="BF174" s="175" t="n">
        <f aca="false">IF(N174="snížená",J174,0)</f>
        <v>0</v>
      </c>
      <c r="BG174" s="175" t="n">
        <f aca="false">IF(N174="zákl. přenesená",J174,0)</f>
        <v>0</v>
      </c>
      <c r="BH174" s="175" t="n">
        <f aca="false">IF(N174="sníž. přenesená",J174,0)</f>
        <v>0</v>
      </c>
      <c r="BI174" s="175" t="n">
        <f aca="false">IF(N174="nulová",J174,0)</f>
        <v>0</v>
      </c>
      <c r="BJ174" s="3" t="s">
        <v>80</v>
      </c>
      <c r="BK174" s="175" t="n">
        <f aca="false">ROUND(I174*H174,2)</f>
        <v>0</v>
      </c>
      <c r="BL174" s="3" t="s">
        <v>131</v>
      </c>
      <c r="BM174" s="174" t="s">
        <v>2553</v>
      </c>
    </row>
    <row r="175" s="22" customFormat="true" ht="16.5" hidden="false" customHeight="true" outlineLevel="0" collapsed="false">
      <c r="A175" s="17"/>
      <c r="B175" s="162"/>
      <c r="C175" s="234"/>
      <c r="D175" s="234"/>
      <c r="E175" s="235"/>
      <c r="F175" s="236"/>
      <c r="G175" s="237"/>
      <c r="H175" s="238"/>
      <c r="I175" s="239"/>
      <c r="J175" s="239"/>
      <c r="K175" s="169"/>
      <c r="L175" s="18"/>
      <c r="M175" s="170"/>
      <c r="N175" s="171" t="s">
        <v>37</v>
      </c>
      <c r="O175" s="172" t="n">
        <v>0</v>
      </c>
      <c r="P175" s="172" t="n">
        <f aca="false">O175*H175</f>
        <v>0</v>
      </c>
      <c r="Q175" s="172" t="n">
        <v>0</v>
      </c>
      <c r="R175" s="172" t="n">
        <f aca="false">Q175*H175</f>
        <v>0</v>
      </c>
      <c r="S175" s="172" t="n">
        <v>0</v>
      </c>
      <c r="T175" s="173" t="n">
        <f aca="false">S175*H175</f>
        <v>0</v>
      </c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R175" s="174" t="s">
        <v>131</v>
      </c>
      <c r="AT175" s="174" t="s">
        <v>127</v>
      </c>
      <c r="AU175" s="174" t="s">
        <v>82</v>
      </c>
      <c r="AY175" s="3" t="s">
        <v>124</v>
      </c>
      <c r="BE175" s="175" t="n">
        <f aca="false">IF(N175="základní",J175,0)</f>
        <v>0</v>
      </c>
      <c r="BF175" s="175" t="n">
        <f aca="false">IF(N175="snížená",J175,0)</f>
        <v>0</v>
      </c>
      <c r="BG175" s="175" t="n">
        <f aca="false">IF(N175="zákl. přenesená",J175,0)</f>
        <v>0</v>
      </c>
      <c r="BH175" s="175" t="n">
        <f aca="false">IF(N175="sníž. přenesená",J175,0)</f>
        <v>0</v>
      </c>
      <c r="BI175" s="175" t="n">
        <f aca="false">IF(N175="nulová",J175,0)</f>
        <v>0</v>
      </c>
      <c r="BJ175" s="3" t="s">
        <v>80</v>
      </c>
      <c r="BK175" s="175" t="n">
        <f aca="false">ROUND(I175*H175,2)</f>
        <v>0</v>
      </c>
      <c r="BL175" s="3" t="s">
        <v>131</v>
      </c>
      <c r="BM175" s="174" t="s">
        <v>2554</v>
      </c>
    </row>
    <row r="176" s="22" customFormat="true" ht="16.5" hidden="false" customHeight="true" outlineLevel="0" collapsed="false">
      <c r="A176" s="17"/>
      <c r="B176" s="162"/>
      <c r="C176" s="240"/>
      <c r="D176" s="240"/>
      <c r="E176" s="241"/>
      <c r="F176" s="236"/>
      <c r="G176" s="242"/>
      <c r="H176" s="243"/>
      <c r="I176" s="244"/>
      <c r="J176" s="244"/>
      <c r="K176" s="211"/>
      <c r="L176" s="212"/>
      <c r="M176" s="213"/>
      <c r="N176" s="214" t="s">
        <v>37</v>
      </c>
      <c r="O176" s="172" t="n">
        <v>0</v>
      </c>
      <c r="P176" s="172" t="n">
        <f aca="false">O176*H176</f>
        <v>0</v>
      </c>
      <c r="Q176" s="172" t="n">
        <v>0</v>
      </c>
      <c r="R176" s="172" t="n">
        <f aca="false">Q176*H176</f>
        <v>0</v>
      </c>
      <c r="S176" s="172" t="n">
        <v>0</v>
      </c>
      <c r="T176" s="173" t="n">
        <f aca="false">S176*H176</f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74" t="s">
        <v>267</v>
      </c>
      <c r="AT176" s="174" t="s">
        <v>272</v>
      </c>
      <c r="AU176" s="174" t="s">
        <v>82</v>
      </c>
      <c r="AY176" s="3" t="s">
        <v>124</v>
      </c>
      <c r="BE176" s="175" t="n">
        <f aca="false">IF(N176="základní",J176,0)</f>
        <v>0</v>
      </c>
      <c r="BF176" s="175" t="n">
        <f aca="false">IF(N176="snížená",J176,0)</f>
        <v>0</v>
      </c>
      <c r="BG176" s="175" t="n">
        <f aca="false">IF(N176="zákl. přenesená",J176,0)</f>
        <v>0</v>
      </c>
      <c r="BH176" s="175" t="n">
        <f aca="false">IF(N176="sníž. přenesená",J176,0)</f>
        <v>0</v>
      </c>
      <c r="BI176" s="175" t="n">
        <f aca="false">IF(N176="nulová",J176,0)</f>
        <v>0</v>
      </c>
      <c r="BJ176" s="3" t="s">
        <v>80</v>
      </c>
      <c r="BK176" s="175" t="n">
        <f aca="false">ROUND(I176*H176,2)</f>
        <v>0</v>
      </c>
      <c r="BL176" s="3" t="s">
        <v>131</v>
      </c>
      <c r="BM176" s="174" t="s">
        <v>2555</v>
      </c>
    </row>
    <row r="177" s="22" customFormat="true" ht="16.5" hidden="false" customHeight="true" outlineLevel="0" collapsed="false">
      <c r="A177" s="17"/>
      <c r="B177" s="162"/>
      <c r="C177" s="240"/>
      <c r="D177" s="240"/>
      <c r="E177" s="241"/>
      <c r="F177" s="236"/>
      <c r="G177" s="242"/>
      <c r="H177" s="243"/>
      <c r="I177" s="244"/>
      <c r="J177" s="244"/>
      <c r="K177" s="211"/>
      <c r="L177" s="212"/>
      <c r="M177" s="213"/>
      <c r="N177" s="214" t="s">
        <v>37</v>
      </c>
      <c r="O177" s="172" t="n">
        <v>0</v>
      </c>
      <c r="P177" s="172" t="n">
        <f aca="false">O177*H177</f>
        <v>0</v>
      </c>
      <c r="Q177" s="172" t="n">
        <v>0</v>
      </c>
      <c r="R177" s="172" t="n">
        <f aca="false">Q177*H177</f>
        <v>0</v>
      </c>
      <c r="S177" s="172" t="n">
        <v>0</v>
      </c>
      <c r="T177" s="173" t="n">
        <f aca="false">S177*H177</f>
        <v>0</v>
      </c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R177" s="174" t="s">
        <v>267</v>
      </c>
      <c r="AT177" s="174" t="s">
        <v>272</v>
      </c>
      <c r="AU177" s="174" t="s">
        <v>82</v>
      </c>
      <c r="AY177" s="3" t="s">
        <v>124</v>
      </c>
      <c r="BE177" s="175" t="n">
        <f aca="false">IF(N177="základní",J177,0)</f>
        <v>0</v>
      </c>
      <c r="BF177" s="175" t="n">
        <f aca="false">IF(N177="snížená",J177,0)</f>
        <v>0</v>
      </c>
      <c r="BG177" s="175" t="n">
        <f aca="false">IF(N177="zákl. přenesená",J177,0)</f>
        <v>0</v>
      </c>
      <c r="BH177" s="175" t="n">
        <f aca="false">IF(N177="sníž. přenesená",J177,0)</f>
        <v>0</v>
      </c>
      <c r="BI177" s="175" t="n">
        <f aca="false">IF(N177="nulová",J177,0)</f>
        <v>0</v>
      </c>
      <c r="BJ177" s="3" t="s">
        <v>80</v>
      </c>
      <c r="BK177" s="175" t="n">
        <f aca="false">ROUND(I177*H177,2)</f>
        <v>0</v>
      </c>
      <c r="BL177" s="3" t="s">
        <v>131</v>
      </c>
      <c r="BM177" s="174" t="s">
        <v>2556</v>
      </c>
    </row>
    <row r="178" s="22" customFormat="true" ht="16.5" hidden="false" customHeight="true" outlineLevel="0" collapsed="false">
      <c r="A178" s="17"/>
      <c r="B178" s="162"/>
      <c r="C178" s="240"/>
      <c r="D178" s="240"/>
      <c r="E178" s="241"/>
      <c r="F178" s="236"/>
      <c r="G178" s="242"/>
      <c r="H178" s="243"/>
      <c r="I178" s="244"/>
      <c r="J178" s="244"/>
      <c r="K178" s="211"/>
      <c r="L178" s="212"/>
      <c r="M178" s="213"/>
      <c r="N178" s="214" t="s">
        <v>37</v>
      </c>
      <c r="O178" s="172" t="n">
        <v>0</v>
      </c>
      <c r="P178" s="172" t="n">
        <f aca="false">O178*H178</f>
        <v>0</v>
      </c>
      <c r="Q178" s="172" t="n">
        <v>0</v>
      </c>
      <c r="R178" s="172" t="n">
        <f aca="false">Q178*H178</f>
        <v>0</v>
      </c>
      <c r="S178" s="172" t="n">
        <v>0</v>
      </c>
      <c r="T178" s="173" t="n">
        <f aca="false"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74" t="s">
        <v>267</v>
      </c>
      <c r="AT178" s="174" t="s">
        <v>272</v>
      </c>
      <c r="AU178" s="174" t="s">
        <v>82</v>
      </c>
      <c r="AY178" s="3" t="s">
        <v>124</v>
      </c>
      <c r="BE178" s="175" t="n">
        <f aca="false">IF(N178="základní",J178,0)</f>
        <v>0</v>
      </c>
      <c r="BF178" s="175" t="n">
        <f aca="false">IF(N178="snížená",J178,0)</f>
        <v>0</v>
      </c>
      <c r="BG178" s="175" t="n">
        <f aca="false">IF(N178="zákl. přenesená",J178,0)</f>
        <v>0</v>
      </c>
      <c r="BH178" s="175" t="n">
        <f aca="false">IF(N178="sníž. přenesená",J178,0)</f>
        <v>0</v>
      </c>
      <c r="BI178" s="175" t="n">
        <f aca="false">IF(N178="nulová",J178,0)</f>
        <v>0</v>
      </c>
      <c r="BJ178" s="3" t="s">
        <v>80</v>
      </c>
      <c r="BK178" s="175" t="n">
        <f aca="false">ROUND(I178*H178,2)</f>
        <v>0</v>
      </c>
      <c r="BL178" s="3" t="s">
        <v>131</v>
      </c>
      <c r="BM178" s="174" t="s">
        <v>2557</v>
      </c>
    </row>
    <row r="179" s="149" customFormat="true" ht="22.8" hidden="false" customHeight="true" outlineLevel="0" collapsed="false">
      <c r="B179" s="150"/>
      <c r="C179" s="245"/>
      <c r="D179" s="246" t="s">
        <v>71</v>
      </c>
      <c r="E179" s="247" t="s">
        <v>2558</v>
      </c>
      <c r="F179" s="247" t="s">
        <v>2559</v>
      </c>
      <c r="G179" s="245"/>
      <c r="H179" s="245"/>
      <c r="I179" s="245"/>
      <c r="J179" s="248" t="n">
        <f aca="false">BK179</f>
        <v>0</v>
      </c>
      <c r="L179" s="150"/>
      <c r="M179" s="154"/>
      <c r="N179" s="155"/>
      <c r="O179" s="155"/>
      <c r="P179" s="156" t="n">
        <f aca="false">SUM(P180:P195)</f>
        <v>0</v>
      </c>
      <c r="Q179" s="155"/>
      <c r="R179" s="156" t="n">
        <f aca="false">SUM(R180:R195)</f>
        <v>0</v>
      </c>
      <c r="S179" s="155"/>
      <c r="T179" s="157" t="n">
        <f aca="false">SUM(T180:T195)</f>
        <v>0</v>
      </c>
      <c r="AR179" s="151" t="s">
        <v>80</v>
      </c>
      <c r="AT179" s="158" t="s">
        <v>71</v>
      </c>
      <c r="AU179" s="158" t="s">
        <v>80</v>
      </c>
      <c r="AY179" s="151" t="s">
        <v>124</v>
      </c>
      <c r="BK179" s="159" t="n">
        <f aca="false">SUM(BK180:BK195)</f>
        <v>0</v>
      </c>
    </row>
    <row r="180" s="22" customFormat="true" ht="21.75" hidden="false" customHeight="true" outlineLevel="0" collapsed="false">
      <c r="A180" s="17"/>
      <c r="B180" s="162"/>
      <c r="C180" s="234"/>
      <c r="D180" s="234"/>
      <c r="E180" s="235"/>
      <c r="F180" s="236" t="s">
        <v>2504</v>
      </c>
      <c r="G180" s="237"/>
      <c r="H180" s="238"/>
      <c r="I180" s="239"/>
      <c r="J180" s="239"/>
      <c r="K180" s="169"/>
      <c r="L180" s="18"/>
      <c r="M180" s="170"/>
      <c r="N180" s="171" t="s">
        <v>37</v>
      </c>
      <c r="O180" s="172" t="n">
        <v>0</v>
      </c>
      <c r="P180" s="172" t="n">
        <f aca="false">O180*H180</f>
        <v>0</v>
      </c>
      <c r="Q180" s="172" t="n">
        <v>0</v>
      </c>
      <c r="R180" s="172" t="n">
        <f aca="false">Q180*H180</f>
        <v>0</v>
      </c>
      <c r="S180" s="172" t="n">
        <v>0</v>
      </c>
      <c r="T180" s="173" t="n">
        <f aca="false">S180*H180</f>
        <v>0</v>
      </c>
      <c r="U180" s="17"/>
      <c r="V180" s="17"/>
      <c r="W180" s="17"/>
      <c r="X180" s="17"/>
      <c r="Y180" s="17"/>
      <c r="Z180" s="17"/>
      <c r="AA180" s="17"/>
      <c r="AB180" s="17"/>
      <c r="AC180" s="17"/>
      <c r="AD180" s="17"/>
      <c r="AE180" s="17"/>
      <c r="AR180" s="174" t="s">
        <v>131</v>
      </c>
      <c r="AT180" s="174" t="s">
        <v>127</v>
      </c>
      <c r="AU180" s="174" t="s">
        <v>82</v>
      </c>
      <c r="AY180" s="3" t="s">
        <v>124</v>
      </c>
      <c r="BE180" s="175" t="n">
        <f aca="false">IF(N180="základní",J180,0)</f>
        <v>0</v>
      </c>
      <c r="BF180" s="175" t="n">
        <f aca="false">IF(N180="snížená",J180,0)</f>
        <v>0</v>
      </c>
      <c r="BG180" s="175" t="n">
        <f aca="false">IF(N180="zákl. přenesená",J180,0)</f>
        <v>0</v>
      </c>
      <c r="BH180" s="175" t="n">
        <f aca="false">IF(N180="sníž. přenesená",J180,0)</f>
        <v>0</v>
      </c>
      <c r="BI180" s="175" t="n">
        <f aca="false">IF(N180="nulová",J180,0)</f>
        <v>0</v>
      </c>
      <c r="BJ180" s="3" t="s">
        <v>80</v>
      </c>
      <c r="BK180" s="175" t="n">
        <f aca="false">ROUND(I180*H180,2)</f>
        <v>0</v>
      </c>
      <c r="BL180" s="3" t="s">
        <v>131</v>
      </c>
      <c r="BM180" s="174" t="s">
        <v>2560</v>
      </c>
    </row>
    <row r="181" s="22" customFormat="true" ht="16.5" hidden="false" customHeight="true" outlineLevel="0" collapsed="false">
      <c r="A181" s="17"/>
      <c r="B181" s="162"/>
      <c r="C181" s="240"/>
      <c r="D181" s="240"/>
      <c r="E181" s="241"/>
      <c r="F181" s="236"/>
      <c r="G181" s="242"/>
      <c r="H181" s="243"/>
      <c r="I181" s="244"/>
      <c r="J181" s="244"/>
      <c r="K181" s="211"/>
      <c r="L181" s="212"/>
      <c r="M181" s="213"/>
      <c r="N181" s="214" t="s">
        <v>37</v>
      </c>
      <c r="O181" s="172" t="n">
        <v>0</v>
      </c>
      <c r="P181" s="172" t="n">
        <f aca="false">O181*H181</f>
        <v>0</v>
      </c>
      <c r="Q181" s="172" t="n">
        <v>0</v>
      </c>
      <c r="R181" s="172" t="n">
        <f aca="false">Q181*H181</f>
        <v>0</v>
      </c>
      <c r="S181" s="172" t="n">
        <v>0</v>
      </c>
      <c r="T181" s="173" t="n">
        <f aca="false">S181*H181</f>
        <v>0</v>
      </c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R181" s="174" t="s">
        <v>267</v>
      </c>
      <c r="AT181" s="174" t="s">
        <v>272</v>
      </c>
      <c r="AU181" s="174" t="s">
        <v>82</v>
      </c>
      <c r="AY181" s="3" t="s">
        <v>124</v>
      </c>
      <c r="BE181" s="175" t="n">
        <f aca="false">IF(N181="základní",J181,0)</f>
        <v>0</v>
      </c>
      <c r="BF181" s="175" t="n">
        <f aca="false">IF(N181="snížená",J181,0)</f>
        <v>0</v>
      </c>
      <c r="BG181" s="175" t="n">
        <f aca="false">IF(N181="zákl. přenesená",J181,0)</f>
        <v>0</v>
      </c>
      <c r="BH181" s="175" t="n">
        <f aca="false">IF(N181="sníž. přenesená",J181,0)</f>
        <v>0</v>
      </c>
      <c r="BI181" s="175" t="n">
        <f aca="false">IF(N181="nulová",J181,0)</f>
        <v>0</v>
      </c>
      <c r="BJ181" s="3" t="s">
        <v>80</v>
      </c>
      <c r="BK181" s="175" t="n">
        <f aca="false">ROUND(I181*H181,2)</f>
        <v>0</v>
      </c>
      <c r="BL181" s="3" t="s">
        <v>131</v>
      </c>
      <c r="BM181" s="174" t="s">
        <v>2561</v>
      </c>
    </row>
    <row r="182" s="22" customFormat="true" ht="16.5" hidden="false" customHeight="true" outlineLevel="0" collapsed="false">
      <c r="A182" s="17"/>
      <c r="B182" s="162"/>
      <c r="C182" s="234"/>
      <c r="D182" s="234"/>
      <c r="E182" s="235"/>
      <c r="F182" s="236"/>
      <c r="G182" s="237"/>
      <c r="H182" s="238"/>
      <c r="I182" s="239"/>
      <c r="J182" s="239"/>
      <c r="K182" s="169"/>
      <c r="L182" s="18"/>
      <c r="M182" s="170"/>
      <c r="N182" s="171" t="s">
        <v>37</v>
      </c>
      <c r="O182" s="172" t="n">
        <v>0</v>
      </c>
      <c r="P182" s="172" t="n">
        <f aca="false">O182*H182</f>
        <v>0</v>
      </c>
      <c r="Q182" s="172" t="n">
        <v>0</v>
      </c>
      <c r="R182" s="172" t="n">
        <f aca="false">Q182*H182</f>
        <v>0</v>
      </c>
      <c r="S182" s="172" t="n">
        <v>0</v>
      </c>
      <c r="T182" s="173" t="n">
        <f aca="false">S182*H182</f>
        <v>0</v>
      </c>
      <c r="U182" s="17"/>
      <c r="V182" s="17"/>
      <c r="W182" s="17"/>
      <c r="X182" s="17"/>
      <c r="Y182" s="17"/>
      <c r="Z182" s="17"/>
      <c r="AA182" s="17"/>
      <c r="AB182" s="17"/>
      <c r="AC182" s="17"/>
      <c r="AD182" s="17"/>
      <c r="AE182" s="17"/>
      <c r="AR182" s="174" t="s">
        <v>131</v>
      </c>
      <c r="AT182" s="174" t="s">
        <v>127</v>
      </c>
      <c r="AU182" s="174" t="s">
        <v>82</v>
      </c>
      <c r="AY182" s="3" t="s">
        <v>124</v>
      </c>
      <c r="BE182" s="175" t="n">
        <f aca="false">IF(N182="základní",J182,0)</f>
        <v>0</v>
      </c>
      <c r="BF182" s="175" t="n">
        <f aca="false">IF(N182="snížená",J182,0)</f>
        <v>0</v>
      </c>
      <c r="BG182" s="175" t="n">
        <f aca="false">IF(N182="zákl. přenesená",J182,0)</f>
        <v>0</v>
      </c>
      <c r="BH182" s="175" t="n">
        <f aca="false">IF(N182="sníž. přenesená",J182,0)</f>
        <v>0</v>
      </c>
      <c r="BI182" s="175" t="n">
        <f aca="false">IF(N182="nulová",J182,0)</f>
        <v>0</v>
      </c>
      <c r="BJ182" s="3" t="s">
        <v>80</v>
      </c>
      <c r="BK182" s="175" t="n">
        <f aca="false">ROUND(I182*H182,2)</f>
        <v>0</v>
      </c>
      <c r="BL182" s="3" t="s">
        <v>131</v>
      </c>
      <c r="BM182" s="174" t="s">
        <v>2562</v>
      </c>
    </row>
    <row r="183" s="22" customFormat="true" ht="16.5" hidden="false" customHeight="true" outlineLevel="0" collapsed="false">
      <c r="A183" s="17"/>
      <c r="B183" s="162"/>
      <c r="C183" s="240"/>
      <c r="D183" s="240"/>
      <c r="E183" s="241"/>
      <c r="F183" s="236"/>
      <c r="G183" s="242"/>
      <c r="H183" s="243"/>
      <c r="I183" s="244"/>
      <c r="J183" s="244"/>
      <c r="K183" s="211"/>
      <c r="L183" s="212"/>
      <c r="M183" s="213"/>
      <c r="N183" s="214" t="s">
        <v>37</v>
      </c>
      <c r="O183" s="172" t="n">
        <v>0</v>
      </c>
      <c r="P183" s="172" t="n">
        <f aca="false">O183*H183</f>
        <v>0</v>
      </c>
      <c r="Q183" s="172" t="n">
        <v>0</v>
      </c>
      <c r="R183" s="172" t="n">
        <f aca="false">Q183*H183</f>
        <v>0</v>
      </c>
      <c r="S183" s="172" t="n">
        <v>0</v>
      </c>
      <c r="T183" s="173" t="n">
        <f aca="false">S183*H183</f>
        <v>0</v>
      </c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74" t="s">
        <v>267</v>
      </c>
      <c r="AT183" s="174" t="s">
        <v>272</v>
      </c>
      <c r="AU183" s="174" t="s">
        <v>82</v>
      </c>
      <c r="AY183" s="3" t="s">
        <v>124</v>
      </c>
      <c r="BE183" s="175" t="n">
        <f aca="false">IF(N183="základní",J183,0)</f>
        <v>0</v>
      </c>
      <c r="BF183" s="175" t="n">
        <f aca="false">IF(N183="snížená",J183,0)</f>
        <v>0</v>
      </c>
      <c r="BG183" s="175" t="n">
        <f aca="false">IF(N183="zákl. přenesená",J183,0)</f>
        <v>0</v>
      </c>
      <c r="BH183" s="175" t="n">
        <f aca="false">IF(N183="sníž. přenesená",J183,0)</f>
        <v>0</v>
      </c>
      <c r="BI183" s="175" t="n">
        <f aca="false">IF(N183="nulová",J183,0)</f>
        <v>0</v>
      </c>
      <c r="BJ183" s="3" t="s">
        <v>80</v>
      </c>
      <c r="BK183" s="175" t="n">
        <f aca="false">ROUND(I183*H183,2)</f>
        <v>0</v>
      </c>
      <c r="BL183" s="3" t="s">
        <v>131</v>
      </c>
      <c r="BM183" s="174" t="s">
        <v>2563</v>
      </c>
    </row>
    <row r="184" s="22" customFormat="true" ht="21.75" hidden="false" customHeight="true" outlineLevel="0" collapsed="false">
      <c r="A184" s="17"/>
      <c r="B184" s="162"/>
      <c r="C184" s="234"/>
      <c r="D184" s="234"/>
      <c r="E184" s="235"/>
      <c r="F184" s="236"/>
      <c r="G184" s="237"/>
      <c r="H184" s="238"/>
      <c r="I184" s="239"/>
      <c r="J184" s="239"/>
      <c r="K184" s="169"/>
      <c r="L184" s="18"/>
      <c r="M184" s="170"/>
      <c r="N184" s="171" t="s">
        <v>37</v>
      </c>
      <c r="O184" s="172" t="n">
        <v>0</v>
      </c>
      <c r="P184" s="172" t="n">
        <f aca="false">O184*H184</f>
        <v>0</v>
      </c>
      <c r="Q184" s="172" t="n">
        <v>0</v>
      </c>
      <c r="R184" s="172" t="n">
        <f aca="false">Q184*H184</f>
        <v>0</v>
      </c>
      <c r="S184" s="172" t="n">
        <v>0</v>
      </c>
      <c r="T184" s="173" t="n">
        <f aca="false">S184*H184</f>
        <v>0</v>
      </c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R184" s="174" t="s">
        <v>131</v>
      </c>
      <c r="AT184" s="174" t="s">
        <v>127</v>
      </c>
      <c r="AU184" s="174" t="s">
        <v>82</v>
      </c>
      <c r="AY184" s="3" t="s">
        <v>124</v>
      </c>
      <c r="BE184" s="175" t="n">
        <f aca="false">IF(N184="základní",J184,0)</f>
        <v>0</v>
      </c>
      <c r="BF184" s="175" t="n">
        <f aca="false">IF(N184="snížená",J184,0)</f>
        <v>0</v>
      </c>
      <c r="BG184" s="175" t="n">
        <f aca="false">IF(N184="zákl. přenesená",J184,0)</f>
        <v>0</v>
      </c>
      <c r="BH184" s="175" t="n">
        <f aca="false">IF(N184="sníž. přenesená",J184,0)</f>
        <v>0</v>
      </c>
      <c r="BI184" s="175" t="n">
        <f aca="false">IF(N184="nulová",J184,0)</f>
        <v>0</v>
      </c>
      <c r="BJ184" s="3" t="s">
        <v>80</v>
      </c>
      <c r="BK184" s="175" t="n">
        <f aca="false">ROUND(I184*H184,2)</f>
        <v>0</v>
      </c>
      <c r="BL184" s="3" t="s">
        <v>131</v>
      </c>
      <c r="BM184" s="174" t="s">
        <v>2564</v>
      </c>
    </row>
    <row r="185" s="22" customFormat="true" ht="16.5" hidden="false" customHeight="true" outlineLevel="0" collapsed="false">
      <c r="A185" s="17"/>
      <c r="B185" s="162"/>
      <c r="C185" s="240"/>
      <c r="D185" s="240"/>
      <c r="E185" s="241"/>
      <c r="F185" s="236"/>
      <c r="G185" s="242"/>
      <c r="H185" s="243"/>
      <c r="I185" s="244"/>
      <c r="J185" s="244"/>
      <c r="K185" s="211"/>
      <c r="L185" s="212"/>
      <c r="M185" s="213"/>
      <c r="N185" s="214" t="s">
        <v>37</v>
      </c>
      <c r="O185" s="172" t="n">
        <v>0</v>
      </c>
      <c r="P185" s="172" t="n">
        <f aca="false">O185*H185</f>
        <v>0</v>
      </c>
      <c r="Q185" s="172" t="n">
        <v>0</v>
      </c>
      <c r="R185" s="172" t="n">
        <f aca="false">Q185*H185</f>
        <v>0</v>
      </c>
      <c r="S185" s="172" t="n">
        <v>0</v>
      </c>
      <c r="T185" s="173" t="n">
        <f aca="false">S185*H185</f>
        <v>0</v>
      </c>
      <c r="U185" s="17"/>
      <c r="V185" s="17"/>
      <c r="W185" s="17"/>
      <c r="X185" s="17"/>
      <c r="Y185" s="17"/>
      <c r="Z185" s="17"/>
      <c r="AA185" s="17"/>
      <c r="AB185" s="17"/>
      <c r="AC185" s="17"/>
      <c r="AD185" s="17"/>
      <c r="AE185" s="17"/>
      <c r="AR185" s="174" t="s">
        <v>267</v>
      </c>
      <c r="AT185" s="174" t="s">
        <v>272</v>
      </c>
      <c r="AU185" s="174" t="s">
        <v>82</v>
      </c>
      <c r="AY185" s="3" t="s">
        <v>124</v>
      </c>
      <c r="BE185" s="175" t="n">
        <f aca="false">IF(N185="základní",J185,0)</f>
        <v>0</v>
      </c>
      <c r="BF185" s="175" t="n">
        <f aca="false">IF(N185="snížená",J185,0)</f>
        <v>0</v>
      </c>
      <c r="BG185" s="175" t="n">
        <f aca="false">IF(N185="zákl. přenesená",J185,0)</f>
        <v>0</v>
      </c>
      <c r="BH185" s="175" t="n">
        <f aca="false">IF(N185="sníž. přenesená",J185,0)</f>
        <v>0</v>
      </c>
      <c r="BI185" s="175" t="n">
        <f aca="false">IF(N185="nulová",J185,0)</f>
        <v>0</v>
      </c>
      <c r="BJ185" s="3" t="s">
        <v>80</v>
      </c>
      <c r="BK185" s="175" t="n">
        <f aca="false">ROUND(I185*H185,2)</f>
        <v>0</v>
      </c>
      <c r="BL185" s="3" t="s">
        <v>131</v>
      </c>
      <c r="BM185" s="174" t="s">
        <v>2565</v>
      </c>
    </row>
    <row r="186" s="22" customFormat="true" ht="16.5" hidden="false" customHeight="true" outlineLevel="0" collapsed="false">
      <c r="A186" s="17"/>
      <c r="B186" s="162"/>
      <c r="C186" s="234"/>
      <c r="D186" s="234"/>
      <c r="E186" s="235"/>
      <c r="F186" s="236"/>
      <c r="G186" s="237"/>
      <c r="H186" s="238"/>
      <c r="I186" s="239"/>
      <c r="J186" s="239"/>
      <c r="K186" s="169"/>
      <c r="L186" s="18"/>
      <c r="M186" s="170"/>
      <c r="N186" s="171" t="s">
        <v>37</v>
      </c>
      <c r="O186" s="172" t="n">
        <v>0</v>
      </c>
      <c r="P186" s="172" t="n">
        <f aca="false">O186*H186</f>
        <v>0</v>
      </c>
      <c r="Q186" s="172" t="n">
        <v>0</v>
      </c>
      <c r="R186" s="172" t="n">
        <f aca="false">Q186*H186</f>
        <v>0</v>
      </c>
      <c r="S186" s="172" t="n">
        <v>0</v>
      </c>
      <c r="T186" s="173" t="n">
        <f aca="false">S186*H186</f>
        <v>0</v>
      </c>
      <c r="U186" s="17"/>
      <c r="V186" s="17"/>
      <c r="W186" s="17"/>
      <c r="X186" s="17"/>
      <c r="Y186" s="17"/>
      <c r="Z186" s="17"/>
      <c r="AA186" s="17"/>
      <c r="AB186" s="17"/>
      <c r="AC186" s="17"/>
      <c r="AD186" s="17"/>
      <c r="AE186" s="17"/>
      <c r="AR186" s="174" t="s">
        <v>131</v>
      </c>
      <c r="AT186" s="174" t="s">
        <v>127</v>
      </c>
      <c r="AU186" s="174" t="s">
        <v>82</v>
      </c>
      <c r="AY186" s="3" t="s">
        <v>124</v>
      </c>
      <c r="BE186" s="175" t="n">
        <f aca="false">IF(N186="základní",J186,0)</f>
        <v>0</v>
      </c>
      <c r="BF186" s="175" t="n">
        <f aca="false">IF(N186="snížená",J186,0)</f>
        <v>0</v>
      </c>
      <c r="BG186" s="175" t="n">
        <f aca="false">IF(N186="zákl. přenesená",J186,0)</f>
        <v>0</v>
      </c>
      <c r="BH186" s="175" t="n">
        <f aca="false">IF(N186="sníž. přenesená",J186,0)</f>
        <v>0</v>
      </c>
      <c r="BI186" s="175" t="n">
        <f aca="false">IF(N186="nulová",J186,0)</f>
        <v>0</v>
      </c>
      <c r="BJ186" s="3" t="s">
        <v>80</v>
      </c>
      <c r="BK186" s="175" t="n">
        <f aca="false">ROUND(I186*H186,2)</f>
        <v>0</v>
      </c>
      <c r="BL186" s="3" t="s">
        <v>131</v>
      </c>
      <c r="BM186" s="174" t="s">
        <v>2566</v>
      </c>
    </row>
    <row r="187" s="22" customFormat="true" ht="21.75" hidden="false" customHeight="true" outlineLevel="0" collapsed="false">
      <c r="A187" s="17"/>
      <c r="B187" s="162"/>
      <c r="C187" s="240"/>
      <c r="D187" s="240"/>
      <c r="E187" s="241"/>
      <c r="F187" s="236"/>
      <c r="G187" s="242"/>
      <c r="H187" s="243"/>
      <c r="I187" s="244"/>
      <c r="J187" s="244"/>
      <c r="K187" s="211"/>
      <c r="L187" s="212"/>
      <c r="M187" s="213"/>
      <c r="N187" s="214" t="s">
        <v>37</v>
      </c>
      <c r="O187" s="172" t="n">
        <v>0</v>
      </c>
      <c r="P187" s="172" t="n">
        <f aca="false">O187*H187</f>
        <v>0</v>
      </c>
      <c r="Q187" s="172" t="n">
        <v>0</v>
      </c>
      <c r="R187" s="172" t="n">
        <f aca="false">Q187*H187</f>
        <v>0</v>
      </c>
      <c r="S187" s="172" t="n">
        <v>0</v>
      </c>
      <c r="T187" s="173" t="n">
        <f aca="false">S187*H187</f>
        <v>0</v>
      </c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74" t="s">
        <v>267</v>
      </c>
      <c r="AT187" s="174" t="s">
        <v>272</v>
      </c>
      <c r="AU187" s="174" t="s">
        <v>82</v>
      </c>
      <c r="AY187" s="3" t="s">
        <v>124</v>
      </c>
      <c r="BE187" s="175" t="n">
        <f aca="false">IF(N187="základní",J187,0)</f>
        <v>0</v>
      </c>
      <c r="BF187" s="175" t="n">
        <f aca="false">IF(N187="snížená",J187,0)</f>
        <v>0</v>
      </c>
      <c r="BG187" s="175" t="n">
        <f aca="false">IF(N187="zákl. přenesená",J187,0)</f>
        <v>0</v>
      </c>
      <c r="BH187" s="175" t="n">
        <f aca="false">IF(N187="sníž. přenesená",J187,0)</f>
        <v>0</v>
      </c>
      <c r="BI187" s="175" t="n">
        <f aca="false">IF(N187="nulová",J187,0)</f>
        <v>0</v>
      </c>
      <c r="BJ187" s="3" t="s">
        <v>80</v>
      </c>
      <c r="BK187" s="175" t="n">
        <f aca="false">ROUND(I187*H187,2)</f>
        <v>0</v>
      </c>
      <c r="BL187" s="3" t="s">
        <v>131</v>
      </c>
      <c r="BM187" s="174" t="s">
        <v>2567</v>
      </c>
    </row>
    <row r="188" s="22" customFormat="true" ht="21.75" hidden="false" customHeight="true" outlineLevel="0" collapsed="false">
      <c r="A188" s="17"/>
      <c r="B188" s="162"/>
      <c r="C188" s="234"/>
      <c r="D188" s="234"/>
      <c r="E188" s="235"/>
      <c r="F188" s="236"/>
      <c r="G188" s="237"/>
      <c r="H188" s="238"/>
      <c r="I188" s="239"/>
      <c r="J188" s="239"/>
      <c r="K188" s="169"/>
      <c r="L188" s="18"/>
      <c r="M188" s="170"/>
      <c r="N188" s="171" t="s">
        <v>37</v>
      </c>
      <c r="O188" s="172" t="n">
        <v>0</v>
      </c>
      <c r="P188" s="172" t="n">
        <f aca="false">O188*H188</f>
        <v>0</v>
      </c>
      <c r="Q188" s="172" t="n">
        <v>0</v>
      </c>
      <c r="R188" s="172" t="n">
        <f aca="false">Q188*H188</f>
        <v>0</v>
      </c>
      <c r="S188" s="172" t="n">
        <v>0</v>
      </c>
      <c r="T188" s="173" t="n">
        <f aca="false">S188*H188</f>
        <v>0</v>
      </c>
      <c r="U188" s="17"/>
      <c r="V188" s="17"/>
      <c r="W188" s="17"/>
      <c r="X188" s="17"/>
      <c r="Y188" s="17"/>
      <c r="Z188" s="17"/>
      <c r="AA188" s="17"/>
      <c r="AB188" s="17"/>
      <c r="AC188" s="17"/>
      <c r="AD188" s="17"/>
      <c r="AE188" s="17"/>
      <c r="AR188" s="174" t="s">
        <v>131</v>
      </c>
      <c r="AT188" s="174" t="s">
        <v>127</v>
      </c>
      <c r="AU188" s="174" t="s">
        <v>82</v>
      </c>
      <c r="AY188" s="3" t="s">
        <v>124</v>
      </c>
      <c r="BE188" s="175" t="n">
        <f aca="false">IF(N188="základní",J188,0)</f>
        <v>0</v>
      </c>
      <c r="BF188" s="175" t="n">
        <f aca="false">IF(N188="snížená",J188,0)</f>
        <v>0</v>
      </c>
      <c r="BG188" s="175" t="n">
        <f aca="false">IF(N188="zákl. přenesená",J188,0)</f>
        <v>0</v>
      </c>
      <c r="BH188" s="175" t="n">
        <f aca="false">IF(N188="sníž. přenesená",J188,0)</f>
        <v>0</v>
      </c>
      <c r="BI188" s="175" t="n">
        <f aca="false">IF(N188="nulová",J188,0)</f>
        <v>0</v>
      </c>
      <c r="BJ188" s="3" t="s">
        <v>80</v>
      </c>
      <c r="BK188" s="175" t="n">
        <f aca="false">ROUND(I188*H188,2)</f>
        <v>0</v>
      </c>
      <c r="BL188" s="3" t="s">
        <v>131</v>
      </c>
      <c r="BM188" s="174" t="s">
        <v>2568</v>
      </c>
    </row>
    <row r="189" s="22" customFormat="true" ht="33" hidden="false" customHeight="true" outlineLevel="0" collapsed="false">
      <c r="A189" s="17"/>
      <c r="B189" s="162"/>
      <c r="C189" s="240"/>
      <c r="D189" s="240"/>
      <c r="E189" s="241"/>
      <c r="F189" s="236"/>
      <c r="G189" s="242"/>
      <c r="H189" s="243"/>
      <c r="I189" s="244"/>
      <c r="J189" s="244"/>
      <c r="K189" s="211"/>
      <c r="L189" s="212"/>
      <c r="M189" s="213"/>
      <c r="N189" s="214" t="s">
        <v>37</v>
      </c>
      <c r="O189" s="172" t="n">
        <v>0</v>
      </c>
      <c r="P189" s="172" t="n">
        <f aca="false">O189*H189</f>
        <v>0</v>
      </c>
      <c r="Q189" s="172" t="n">
        <v>0</v>
      </c>
      <c r="R189" s="172" t="n">
        <f aca="false">Q189*H189</f>
        <v>0</v>
      </c>
      <c r="S189" s="172" t="n">
        <v>0</v>
      </c>
      <c r="T189" s="173" t="n">
        <f aca="false">S189*H189</f>
        <v>0</v>
      </c>
      <c r="U189" s="17"/>
      <c r="V189" s="17"/>
      <c r="W189" s="17"/>
      <c r="X189" s="17"/>
      <c r="Y189" s="17"/>
      <c r="Z189" s="17"/>
      <c r="AA189" s="17"/>
      <c r="AB189" s="17"/>
      <c r="AC189" s="17"/>
      <c r="AD189" s="17"/>
      <c r="AE189" s="17"/>
      <c r="AR189" s="174" t="s">
        <v>267</v>
      </c>
      <c r="AT189" s="174" t="s">
        <v>272</v>
      </c>
      <c r="AU189" s="174" t="s">
        <v>82</v>
      </c>
      <c r="AY189" s="3" t="s">
        <v>124</v>
      </c>
      <c r="BE189" s="175" t="n">
        <f aca="false">IF(N189="základní",J189,0)</f>
        <v>0</v>
      </c>
      <c r="BF189" s="175" t="n">
        <f aca="false">IF(N189="snížená",J189,0)</f>
        <v>0</v>
      </c>
      <c r="BG189" s="175" t="n">
        <f aca="false">IF(N189="zákl. přenesená",J189,0)</f>
        <v>0</v>
      </c>
      <c r="BH189" s="175" t="n">
        <f aca="false">IF(N189="sníž. přenesená",J189,0)</f>
        <v>0</v>
      </c>
      <c r="BI189" s="175" t="n">
        <f aca="false">IF(N189="nulová",J189,0)</f>
        <v>0</v>
      </c>
      <c r="BJ189" s="3" t="s">
        <v>80</v>
      </c>
      <c r="BK189" s="175" t="n">
        <f aca="false">ROUND(I189*H189,2)</f>
        <v>0</v>
      </c>
      <c r="BL189" s="3" t="s">
        <v>131</v>
      </c>
      <c r="BM189" s="174" t="s">
        <v>2569</v>
      </c>
    </row>
    <row r="190" s="22" customFormat="true" ht="21.75" hidden="false" customHeight="true" outlineLevel="0" collapsed="false">
      <c r="A190" s="17"/>
      <c r="B190" s="162"/>
      <c r="C190" s="234"/>
      <c r="D190" s="234"/>
      <c r="E190" s="235"/>
      <c r="F190" s="236"/>
      <c r="G190" s="237"/>
      <c r="H190" s="238"/>
      <c r="I190" s="239"/>
      <c r="J190" s="239"/>
      <c r="K190" s="169"/>
      <c r="L190" s="18"/>
      <c r="M190" s="170"/>
      <c r="N190" s="171" t="s">
        <v>37</v>
      </c>
      <c r="O190" s="172" t="n">
        <v>0</v>
      </c>
      <c r="P190" s="172" t="n">
        <f aca="false">O190*H190</f>
        <v>0</v>
      </c>
      <c r="Q190" s="172" t="n">
        <v>0</v>
      </c>
      <c r="R190" s="172" t="n">
        <f aca="false">Q190*H190</f>
        <v>0</v>
      </c>
      <c r="S190" s="172" t="n">
        <v>0</v>
      </c>
      <c r="T190" s="173" t="n">
        <f aca="false">S190*H190</f>
        <v>0</v>
      </c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R190" s="174" t="s">
        <v>131</v>
      </c>
      <c r="AT190" s="174" t="s">
        <v>127</v>
      </c>
      <c r="AU190" s="174" t="s">
        <v>82</v>
      </c>
      <c r="AY190" s="3" t="s">
        <v>124</v>
      </c>
      <c r="BE190" s="175" t="n">
        <f aca="false">IF(N190="základní",J190,0)</f>
        <v>0</v>
      </c>
      <c r="BF190" s="175" t="n">
        <f aca="false">IF(N190="snížená",J190,0)</f>
        <v>0</v>
      </c>
      <c r="BG190" s="175" t="n">
        <f aca="false">IF(N190="zákl. přenesená",J190,0)</f>
        <v>0</v>
      </c>
      <c r="BH190" s="175" t="n">
        <f aca="false">IF(N190="sníž. přenesená",J190,0)</f>
        <v>0</v>
      </c>
      <c r="BI190" s="175" t="n">
        <f aca="false">IF(N190="nulová",J190,0)</f>
        <v>0</v>
      </c>
      <c r="BJ190" s="3" t="s">
        <v>80</v>
      </c>
      <c r="BK190" s="175" t="n">
        <f aca="false">ROUND(I190*H190,2)</f>
        <v>0</v>
      </c>
      <c r="BL190" s="3" t="s">
        <v>131</v>
      </c>
      <c r="BM190" s="174" t="s">
        <v>2570</v>
      </c>
    </row>
    <row r="191" s="22" customFormat="true" ht="16.5" hidden="false" customHeight="true" outlineLevel="0" collapsed="false">
      <c r="A191" s="17"/>
      <c r="B191" s="162"/>
      <c r="C191" s="240"/>
      <c r="D191" s="240"/>
      <c r="E191" s="241"/>
      <c r="F191" s="236"/>
      <c r="G191" s="242"/>
      <c r="H191" s="243"/>
      <c r="I191" s="244"/>
      <c r="J191" s="244"/>
      <c r="K191" s="211"/>
      <c r="L191" s="212"/>
      <c r="M191" s="213"/>
      <c r="N191" s="214" t="s">
        <v>37</v>
      </c>
      <c r="O191" s="172" t="n">
        <v>0</v>
      </c>
      <c r="P191" s="172" t="n">
        <f aca="false">O191*H191</f>
        <v>0</v>
      </c>
      <c r="Q191" s="172" t="n">
        <v>0</v>
      </c>
      <c r="R191" s="172" t="n">
        <f aca="false">Q191*H191</f>
        <v>0</v>
      </c>
      <c r="S191" s="172" t="n">
        <v>0</v>
      </c>
      <c r="T191" s="173" t="n">
        <f aca="false">S191*H191</f>
        <v>0</v>
      </c>
      <c r="U191" s="17"/>
      <c r="V191" s="17"/>
      <c r="W191" s="17"/>
      <c r="X191" s="17"/>
      <c r="Y191" s="17"/>
      <c r="Z191" s="17"/>
      <c r="AA191" s="17"/>
      <c r="AB191" s="17"/>
      <c r="AC191" s="17"/>
      <c r="AD191" s="17"/>
      <c r="AE191" s="17"/>
      <c r="AR191" s="174" t="s">
        <v>267</v>
      </c>
      <c r="AT191" s="174" t="s">
        <v>272</v>
      </c>
      <c r="AU191" s="174" t="s">
        <v>82</v>
      </c>
      <c r="AY191" s="3" t="s">
        <v>124</v>
      </c>
      <c r="BE191" s="175" t="n">
        <f aca="false">IF(N191="základní",J191,0)</f>
        <v>0</v>
      </c>
      <c r="BF191" s="175" t="n">
        <f aca="false">IF(N191="snížená",J191,0)</f>
        <v>0</v>
      </c>
      <c r="BG191" s="175" t="n">
        <f aca="false">IF(N191="zákl. přenesená",J191,0)</f>
        <v>0</v>
      </c>
      <c r="BH191" s="175" t="n">
        <f aca="false">IF(N191="sníž. přenesená",J191,0)</f>
        <v>0</v>
      </c>
      <c r="BI191" s="175" t="n">
        <f aca="false">IF(N191="nulová",J191,0)</f>
        <v>0</v>
      </c>
      <c r="BJ191" s="3" t="s">
        <v>80</v>
      </c>
      <c r="BK191" s="175" t="n">
        <f aca="false">ROUND(I191*H191,2)</f>
        <v>0</v>
      </c>
      <c r="BL191" s="3" t="s">
        <v>131</v>
      </c>
      <c r="BM191" s="174" t="s">
        <v>2571</v>
      </c>
    </row>
    <row r="192" s="22" customFormat="true" ht="21.75" hidden="false" customHeight="true" outlineLevel="0" collapsed="false">
      <c r="A192" s="17"/>
      <c r="B192" s="162"/>
      <c r="C192" s="234"/>
      <c r="D192" s="234"/>
      <c r="E192" s="235"/>
      <c r="F192" s="236"/>
      <c r="G192" s="237"/>
      <c r="H192" s="238"/>
      <c r="I192" s="239"/>
      <c r="J192" s="239"/>
      <c r="K192" s="169"/>
      <c r="L192" s="18"/>
      <c r="M192" s="170"/>
      <c r="N192" s="171" t="s">
        <v>37</v>
      </c>
      <c r="O192" s="172" t="n">
        <v>0</v>
      </c>
      <c r="P192" s="172" t="n">
        <f aca="false">O192*H192</f>
        <v>0</v>
      </c>
      <c r="Q192" s="172" t="n">
        <v>0</v>
      </c>
      <c r="R192" s="172" t="n">
        <f aca="false">Q192*H192</f>
        <v>0</v>
      </c>
      <c r="S192" s="172" t="n">
        <v>0</v>
      </c>
      <c r="T192" s="173" t="n">
        <f aca="false">S192*H192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174" t="s">
        <v>131</v>
      </c>
      <c r="AT192" s="174" t="s">
        <v>127</v>
      </c>
      <c r="AU192" s="174" t="s">
        <v>82</v>
      </c>
      <c r="AY192" s="3" t="s">
        <v>124</v>
      </c>
      <c r="BE192" s="175" t="n">
        <f aca="false">IF(N192="základní",J192,0)</f>
        <v>0</v>
      </c>
      <c r="BF192" s="175" t="n">
        <f aca="false">IF(N192="snížená",J192,0)</f>
        <v>0</v>
      </c>
      <c r="BG192" s="175" t="n">
        <f aca="false">IF(N192="zákl. přenesená",J192,0)</f>
        <v>0</v>
      </c>
      <c r="BH192" s="175" t="n">
        <f aca="false">IF(N192="sníž. přenesená",J192,0)</f>
        <v>0</v>
      </c>
      <c r="BI192" s="175" t="n">
        <f aca="false">IF(N192="nulová",J192,0)</f>
        <v>0</v>
      </c>
      <c r="BJ192" s="3" t="s">
        <v>80</v>
      </c>
      <c r="BK192" s="175" t="n">
        <f aca="false">ROUND(I192*H192,2)</f>
        <v>0</v>
      </c>
      <c r="BL192" s="3" t="s">
        <v>131</v>
      </c>
      <c r="BM192" s="174" t="s">
        <v>2572</v>
      </c>
    </row>
    <row r="193" s="22" customFormat="true" ht="21.75" hidden="false" customHeight="true" outlineLevel="0" collapsed="false">
      <c r="A193" s="17"/>
      <c r="B193" s="162"/>
      <c r="C193" s="240"/>
      <c r="D193" s="240"/>
      <c r="E193" s="241"/>
      <c r="F193" s="236"/>
      <c r="G193" s="242"/>
      <c r="H193" s="243"/>
      <c r="I193" s="244"/>
      <c r="J193" s="244"/>
      <c r="K193" s="211"/>
      <c r="L193" s="212"/>
      <c r="M193" s="213"/>
      <c r="N193" s="214" t="s">
        <v>37</v>
      </c>
      <c r="O193" s="172" t="n">
        <v>0</v>
      </c>
      <c r="P193" s="172" t="n">
        <f aca="false">O193*H193</f>
        <v>0</v>
      </c>
      <c r="Q193" s="172" t="n">
        <v>0</v>
      </c>
      <c r="R193" s="172" t="n">
        <f aca="false">Q193*H193</f>
        <v>0</v>
      </c>
      <c r="S193" s="172" t="n">
        <v>0</v>
      </c>
      <c r="T193" s="173" t="n">
        <f aca="false">S193*H193</f>
        <v>0</v>
      </c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R193" s="174" t="s">
        <v>267</v>
      </c>
      <c r="AT193" s="174" t="s">
        <v>272</v>
      </c>
      <c r="AU193" s="174" t="s">
        <v>82</v>
      </c>
      <c r="AY193" s="3" t="s">
        <v>124</v>
      </c>
      <c r="BE193" s="175" t="n">
        <f aca="false">IF(N193="základní",J193,0)</f>
        <v>0</v>
      </c>
      <c r="BF193" s="175" t="n">
        <f aca="false">IF(N193="snížená",J193,0)</f>
        <v>0</v>
      </c>
      <c r="BG193" s="175" t="n">
        <f aca="false">IF(N193="zákl. přenesená",J193,0)</f>
        <v>0</v>
      </c>
      <c r="BH193" s="175" t="n">
        <f aca="false">IF(N193="sníž. přenesená",J193,0)</f>
        <v>0</v>
      </c>
      <c r="BI193" s="175" t="n">
        <f aca="false">IF(N193="nulová",J193,0)</f>
        <v>0</v>
      </c>
      <c r="BJ193" s="3" t="s">
        <v>80</v>
      </c>
      <c r="BK193" s="175" t="n">
        <f aca="false">ROUND(I193*H193,2)</f>
        <v>0</v>
      </c>
      <c r="BL193" s="3" t="s">
        <v>131</v>
      </c>
      <c r="BM193" s="174" t="s">
        <v>2573</v>
      </c>
    </row>
    <row r="194" s="22" customFormat="true" ht="21.75" hidden="false" customHeight="true" outlineLevel="0" collapsed="false">
      <c r="A194" s="17"/>
      <c r="B194" s="162"/>
      <c r="C194" s="234"/>
      <c r="D194" s="234"/>
      <c r="E194" s="235"/>
      <c r="F194" s="236"/>
      <c r="G194" s="237"/>
      <c r="H194" s="238"/>
      <c r="I194" s="239"/>
      <c r="J194" s="239"/>
      <c r="K194" s="169"/>
      <c r="L194" s="18"/>
      <c r="M194" s="170"/>
      <c r="N194" s="171" t="s">
        <v>37</v>
      </c>
      <c r="O194" s="172" t="n">
        <v>0</v>
      </c>
      <c r="P194" s="172" t="n">
        <f aca="false">O194*H194</f>
        <v>0</v>
      </c>
      <c r="Q194" s="172" t="n">
        <v>0</v>
      </c>
      <c r="R194" s="172" t="n">
        <f aca="false">Q194*H194</f>
        <v>0</v>
      </c>
      <c r="S194" s="172" t="n">
        <v>0</v>
      </c>
      <c r="T194" s="173" t="n">
        <f aca="false">S194*H194</f>
        <v>0</v>
      </c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R194" s="174" t="s">
        <v>131</v>
      </c>
      <c r="AT194" s="174" t="s">
        <v>127</v>
      </c>
      <c r="AU194" s="174" t="s">
        <v>82</v>
      </c>
      <c r="AY194" s="3" t="s">
        <v>124</v>
      </c>
      <c r="BE194" s="175" t="n">
        <f aca="false">IF(N194="základní",J194,0)</f>
        <v>0</v>
      </c>
      <c r="BF194" s="175" t="n">
        <f aca="false">IF(N194="snížená",J194,0)</f>
        <v>0</v>
      </c>
      <c r="BG194" s="175" t="n">
        <f aca="false">IF(N194="zákl. přenesená",J194,0)</f>
        <v>0</v>
      </c>
      <c r="BH194" s="175" t="n">
        <f aca="false">IF(N194="sníž. přenesená",J194,0)</f>
        <v>0</v>
      </c>
      <c r="BI194" s="175" t="n">
        <f aca="false">IF(N194="nulová",J194,0)</f>
        <v>0</v>
      </c>
      <c r="BJ194" s="3" t="s">
        <v>80</v>
      </c>
      <c r="BK194" s="175" t="n">
        <f aca="false">ROUND(I194*H194,2)</f>
        <v>0</v>
      </c>
      <c r="BL194" s="3" t="s">
        <v>131</v>
      </c>
      <c r="BM194" s="174" t="s">
        <v>2574</v>
      </c>
    </row>
    <row r="195" s="22" customFormat="true" ht="21.75" hidden="false" customHeight="true" outlineLevel="0" collapsed="false">
      <c r="A195" s="17"/>
      <c r="B195" s="162"/>
      <c r="C195" s="240"/>
      <c r="D195" s="240"/>
      <c r="E195" s="241"/>
      <c r="F195" s="236"/>
      <c r="G195" s="242"/>
      <c r="H195" s="243"/>
      <c r="I195" s="244"/>
      <c r="J195" s="244"/>
      <c r="K195" s="211"/>
      <c r="L195" s="212"/>
      <c r="M195" s="213"/>
      <c r="N195" s="214" t="s">
        <v>37</v>
      </c>
      <c r="O195" s="172" t="n">
        <v>0</v>
      </c>
      <c r="P195" s="172" t="n">
        <f aca="false">O195*H195</f>
        <v>0</v>
      </c>
      <c r="Q195" s="172" t="n">
        <v>0</v>
      </c>
      <c r="R195" s="172" t="n">
        <f aca="false">Q195*H195</f>
        <v>0</v>
      </c>
      <c r="S195" s="172" t="n">
        <v>0</v>
      </c>
      <c r="T195" s="173" t="n">
        <f aca="false">S195*H195</f>
        <v>0</v>
      </c>
      <c r="U195" s="17"/>
      <c r="V195" s="17"/>
      <c r="W195" s="17"/>
      <c r="X195" s="17"/>
      <c r="Y195" s="17"/>
      <c r="Z195" s="17"/>
      <c r="AA195" s="17"/>
      <c r="AB195" s="17"/>
      <c r="AC195" s="17"/>
      <c r="AD195" s="17"/>
      <c r="AE195" s="17"/>
      <c r="AR195" s="174" t="s">
        <v>267</v>
      </c>
      <c r="AT195" s="174" t="s">
        <v>272</v>
      </c>
      <c r="AU195" s="174" t="s">
        <v>82</v>
      </c>
      <c r="AY195" s="3" t="s">
        <v>124</v>
      </c>
      <c r="BE195" s="175" t="n">
        <f aca="false">IF(N195="základní",J195,0)</f>
        <v>0</v>
      </c>
      <c r="BF195" s="175" t="n">
        <f aca="false">IF(N195="snížená",J195,0)</f>
        <v>0</v>
      </c>
      <c r="BG195" s="175" t="n">
        <f aca="false">IF(N195="zákl. přenesená",J195,0)</f>
        <v>0</v>
      </c>
      <c r="BH195" s="175" t="n">
        <f aca="false">IF(N195="sníž. přenesená",J195,0)</f>
        <v>0</v>
      </c>
      <c r="BI195" s="175" t="n">
        <f aca="false">IF(N195="nulová",J195,0)</f>
        <v>0</v>
      </c>
      <c r="BJ195" s="3" t="s">
        <v>80</v>
      </c>
      <c r="BK195" s="175" t="n">
        <f aca="false">ROUND(I195*H195,2)</f>
        <v>0</v>
      </c>
      <c r="BL195" s="3" t="s">
        <v>131</v>
      </c>
      <c r="BM195" s="174" t="s">
        <v>2575</v>
      </c>
    </row>
    <row r="196" s="149" customFormat="true" ht="22.8" hidden="false" customHeight="true" outlineLevel="0" collapsed="false">
      <c r="B196" s="150"/>
      <c r="C196" s="245"/>
      <c r="D196" s="246" t="s">
        <v>71</v>
      </c>
      <c r="E196" s="247" t="s">
        <v>2576</v>
      </c>
      <c r="F196" s="247" t="s">
        <v>2577</v>
      </c>
      <c r="G196" s="245"/>
      <c r="H196" s="245"/>
      <c r="I196" s="245"/>
      <c r="J196" s="248" t="n">
        <f aca="false">BK196</f>
        <v>0</v>
      </c>
      <c r="L196" s="150"/>
      <c r="M196" s="154"/>
      <c r="N196" s="155"/>
      <c r="O196" s="155"/>
      <c r="P196" s="156" t="n">
        <f aca="false">SUM(P197:P202)</f>
        <v>0</v>
      </c>
      <c r="Q196" s="155"/>
      <c r="R196" s="156" t="n">
        <f aca="false">SUM(R197:R202)</f>
        <v>0</v>
      </c>
      <c r="S196" s="155"/>
      <c r="T196" s="157" t="n">
        <f aca="false">SUM(T197:T202)</f>
        <v>0</v>
      </c>
      <c r="AR196" s="151" t="s">
        <v>80</v>
      </c>
      <c r="AT196" s="158" t="s">
        <v>71</v>
      </c>
      <c r="AU196" s="158" t="s">
        <v>80</v>
      </c>
      <c r="AY196" s="151" t="s">
        <v>124</v>
      </c>
      <c r="BK196" s="159" t="n">
        <f aca="false">SUM(BK197:BK202)</f>
        <v>0</v>
      </c>
    </row>
    <row r="197" s="22" customFormat="true" ht="16.5" hidden="false" customHeight="true" outlineLevel="0" collapsed="false">
      <c r="A197" s="17"/>
      <c r="B197" s="162"/>
      <c r="C197" s="234"/>
      <c r="D197" s="234"/>
      <c r="E197" s="235"/>
      <c r="F197" s="236" t="s">
        <v>2504</v>
      </c>
      <c r="G197" s="237"/>
      <c r="H197" s="238"/>
      <c r="I197" s="239"/>
      <c r="J197" s="239"/>
      <c r="K197" s="169"/>
      <c r="L197" s="18"/>
      <c r="M197" s="170"/>
      <c r="N197" s="171" t="s">
        <v>37</v>
      </c>
      <c r="O197" s="172" t="n">
        <v>0</v>
      </c>
      <c r="P197" s="172" t="n">
        <f aca="false">O197*H197</f>
        <v>0</v>
      </c>
      <c r="Q197" s="172" t="n">
        <v>0</v>
      </c>
      <c r="R197" s="172" t="n">
        <f aca="false">Q197*H197</f>
        <v>0</v>
      </c>
      <c r="S197" s="172" t="n">
        <v>0</v>
      </c>
      <c r="T197" s="173" t="n">
        <f aca="false">S197*H197</f>
        <v>0</v>
      </c>
      <c r="U197" s="17"/>
      <c r="V197" s="17"/>
      <c r="W197" s="17"/>
      <c r="X197" s="17"/>
      <c r="Y197" s="17"/>
      <c r="Z197" s="17"/>
      <c r="AA197" s="17"/>
      <c r="AB197" s="17"/>
      <c r="AC197" s="17"/>
      <c r="AD197" s="17"/>
      <c r="AE197" s="17"/>
      <c r="AR197" s="174" t="s">
        <v>131</v>
      </c>
      <c r="AT197" s="174" t="s">
        <v>127</v>
      </c>
      <c r="AU197" s="174" t="s">
        <v>82</v>
      </c>
      <c r="AY197" s="3" t="s">
        <v>124</v>
      </c>
      <c r="BE197" s="175" t="n">
        <f aca="false">IF(N197="základní",J197,0)</f>
        <v>0</v>
      </c>
      <c r="BF197" s="175" t="n">
        <f aca="false">IF(N197="snížená",J197,0)</f>
        <v>0</v>
      </c>
      <c r="BG197" s="175" t="n">
        <f aca="false">IF(N197="zákl. přenesená",J197,0)</f>
        <v>0</v>
      </c>
      <c r="BH197" s="175" t="n">
        <f aca="false">IF(N197="sníž. přenesená",J197,0)</f>
        <v>0</v>
      </c>
      <c r="BI197" s="175" t="n">
        <f aca="false">IF(N197="nulová",J197,0)</f>
        <v>0</v>
      </c>
      <c r="BJ197" s="3" t="s">
        <v>80</v>
      </c>
      <c r="BK197" s="175" t="n">
        <f aca="false">ROUND(I197*H197,2)</f>
        <v>0</v>
      </c>
      <c r="BL197" s="3" t="s">
        <v>131</v>
      </c>
      <c r="BM197" s="174" t="s">
        <v>2578</v>
      </c>
    </row>
    <row r="198" s="22" customFormat="true" ht="16.5" hidden="false" customHeight="true" outlineLevel="0" collapsed="false">
      <c r="A198" s="17"/>
      <c r="B198" s="162"/>
      <c r="C198" s="234"/>
      <c r="D198" s="234"/>
      <c r="E198" s="235"/>
      <c r="F198" s="236"/>
      <c r="G198" s="237"/>
      <c r="H198" s="238"/>
      <c r="I198" s="239"/>
      <c r="J198" s="239"/>
      <c r="K198" s="169"/>
      <c r="L198" s="18"/>
      <c r="M198" s="170"/>
      <c r="N198" s="171" t="s">
        <v>37</v>
      </c>
      <c r="O198" s="172" t="n">
        <v>0</v>
      </c>
      <c r="P198" s="172" t="n">
        <f aca="false">O198*H198</f>
        <v>0</v>
      </c>
      <c r="Q198" s="172" t="n">
        <v>0</v>
      </c>
      <c r="R198" s="172" t="n">
        <f aca="false">Q198*H198</f>
        <v>0</v>
      </c>
      <c r="S198" s="172" t="n">
        <v>0</v>
      </c>
      <c r="T198" s="173" t="n">
        <f aca="false">S198*H198</f>
        <v>0</v>
      </c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R198" s="174" t="s">
        <v>131</v>
      </c>
      <c r="AT198" s="174" t="s">
        <v>127</v>
      </c>
      <c r="AU198" s="174" t="s">
        <v>82</v>
      </c>
      <c r="AY198" s="3" t="s">
        <v>124</v>
      </c>
      <c r="BE198" s="175" t="n">
        <f aca="false">IF(N198="základní",J198,0)</f>
        <v>0</v>
      </c>
      <c r="BF198" s="175" t="n">
        <f aca="false">IF(N198="snížená",J198,0)</f>
        <v>0</v>
      </c>
      <c r="BG198" s="175" t="n">
        <f aca="false">IF(N198="zákl. přenesená",J198,0)</f>
        <v>0</v>
      </c>
      <c r="BH198" s="175" t="n">
        <f aca="false">IF(N198="sníž. přenesená",J198,0)</f>
        <v>0</v>
      </c>
      <c r="BI198" s="175" t="n">
        <f aca="false">IF(N198="nulová",J198,0)</f>
        <v>0</v>
      </c>
      <c r="BJ198" s="3" t="s">
        <v>80</v>
      </c>
      <c r="BK198" s="175" t="n">
        <f aca="false">ROUND(I198*H198,2)</f>
        <v>0</v>
      </c>
      <c r="BL198" s="3" t="s">
        <v>131</v>
      </c>
      <c r="BM198" s="174" t="s">
        <v>2579</v>
      </c>
    </row>
    <row r="199" s="22" customFormat="true" ht="21.75" hidden="false" customHeight="true" outlineLevel="0" collapsed="false">
      <c r="A199" s="17"/>
      <c r="B199" s="162"/>
      <c r="C199" s="240"/>
      <c r="D199" s="240"/>
      <c r="E199" s="241"/>
      <c r="F199" s="236"/>
      <c r="G199" s="242"/>
      <c r="H199" s="243"/>
      <c r="I199" s="244"/>
      <c r="J199" s="244"/>
      <c r="K199" s="211"/>
      <c r="L199" s="212"/>
      <c r="M199" s="213"/>
      <c r="N199" s="214" t="s">
        <v>37</v>
      </c>
      <c r="O199" s="172" t="n">
        <v>0</v>
      </c>
      <c r="P199" s="172" t="n">
        <f aca="false">O199*H199</f>
        <v>0</v>
      </c>
      <c r="Q199" s="172" t="n">
        <v>0</v>
      </c>
      <c r="R199" s="172" t="n">
        <f aca="false">Q199*H199</f>
        <v>0</v>
      </c>
      <c r="S199" s="172" t="n">
        <v>0</v>
      </c>
      <c r="T199" s="173" t="n">
        <f aca="false">S199*H199</f>
        <v>0</v>
      </c>
      <c r="U199" s="17"/>
      <c r="V199" s="17"/>
      <c r="W199" s="17"/>
      <c r="X199" s="17"/>
      <c r="Y199" s="17"/>
      <c r="Z199" s="17"/>
      <c r="AA199" s="17"/>
      <c r="AB199" s="17"/>
      <c r="AC199" s="17"/>
      <c r="AD199" s="17"/>
      <c r="AE199" s="17"/>
      <c r="AR199" s="174" t="s">
        <v>267</v>
      </c>
      <c r="AT199" s="174" t="s">
        <v>272</v>
      </c>
      <c r="AU199" s="174" t="s">
        <v>82</v>
      </c>
      <c r="AY199" s="3" t="s">
        <v>124</v>
      </c>
      <c r="BE199" s="175" t="n">
        <f aca="false">IF(N199="základní",J199,0)</f>
        <v>0</v>
      </c>
      <c r="BF199" s="175" t="n">
        <f aca="false">IF(N199="snížená",J199,0)</f>
        <v>0</v>
      </c>
      <c r="BG199" s="175" t="n">
        <f aca="false">IF(N199="zákl. přenesená",J199,0)</f>
        <v>0</v>
      </c>
      <c r="BH199" s="175" t="n">
        <f aca="false">IF(N199="sníž. přenesená",J199,0)</f>
        <v>0</v>
      </c>
      <c r="BI199" s="175" t="n">
        <f aca="false">IF(N199="nulová",J199,0)</f>
        <v>0</v>
      </c>
      <c r="BJ199" s="3" t="s">
        <v>80</v>
      </c>
      <c r="BK199" s="175" t="n">
        <f aca="false">ROUND(I199*H199,2)</f>
        <v>0</v>
      </c>
      <c r="BL199" s="3" t="s">
        <v>131</v>
      </c>
      <c r="BM199" s="174" t="s">
        <v>2580</v>
      </c>
    </row>
    <row r="200" s="22" customFormat="true" ht="21.75" hidden="false" customHeight="true" outlineLevel="0" collapsed="false">
      <c r="A200" s="17"/>
      <c r="B200" s="162"/>
      <c r="C200" s="234"/>
      <c r="D200" s="234"/>
      <c r="E200" s="235"/>
      <c r="F200" s="236"/>
      <c r="G200" s="237"/>
      <c r="H200" s="238"/>
      <c r="I200" s="239"/>
      <c r="J200" s="239"/>
      <c r="K200" s="169"/>
      <c r="L200" s="18"/>
      <c r="M200" s="170"/>
      <c r="N200" s="171" t="s">
        <v>37</v>
      </c>
      <c r="O200" s="172" t="n">
        <v>0</v>
      </c>
      <c r="P200" s="172" t="n">
        <f aca="false">O200*H200</f>
        <v>0</v>
      </c>
      <c r="Q200" s="172" t="n">
        <v>0</v>
      </c>
      <c r="R200" s="172" t="n">
        <f aca="false">Q200*H200</f>
        <v>0</v>
      </c>
      <c r="S200" s="172" t="n">
        <v>0</v>
      </c>
      <c r="T200" s="173" t="n">
        <f aca="false">S200*H200</f>
        <v>0</v>
      </c>
      <c r="U200" s="17"/>
      <c r="V200" s="17"/>
      <c r="W200" s="17"/>
      <c r="X200" s="17"/>
      <c r="Y200" s="17"/>
      <c r="Z200" s="17"/>
      <c r="AA200" s="17"/>
      <c r="AB200" s="17"/>
      <c r="AC200" s="17"/>
      <c r="AD200" s="17"/>
      <c r="AE200" s="17"/>
      <c r="AR200" s="174" t="s">
        <v>131</v>
      </c>
      <c r="AT200" s="174" t="s">
        <v>127</v>
      </c>
      <c r="AU200" s="174" t="s">
        <v>82</v>
      </c>
      <c r="AY200" s="3" t="s">
        <v>124</v>
      </c>
      <c r="BE200" s="175" t="n">
        <f aca="false">IF(N200="základní",J200,0)</f>
        <v>0</v>
      </c>
      <c r="BF200" s="175" t="n">
        <f aca="false">IF(N200="snížená",J200,0)</f>
        <v>0</v>
      </c>
      <c r="BG200" s="175" t="n">
        <f aca="false">IF(N200="zákl. přenesená",J200,0)</f>
        <v>0</v>
      </c>
      <c r="BH200" s="175" t="n">
        <f aca="false">IF(N200="sníž. přenesená",J200,0)</f>
        <v>0</v>
      </c>
      <c r="BI200" s="175" t="n">
        <f aca="false">IF(N200="nulová",J200,0)</f>
        <v>0</v>
      </c>
      <c r="BJ200" s="3" t="s">
        <v>80</v>
      </c>
      <c r="BK200" s="175" t="n">
        <f aca="false">ROUND(I200*H200,2)</f>
        <v>0</v>
      </c>
      <c r="BL200" s="3" t="s">
        <v>131</v>
      </c>
      <c r="BM200" s="174" t="s">
        <v>2581</v>
      </c>
    </row>
    <row r="201" s="22" customFormat="true" ht="66.75" hidden="false" customHeight="true" outlineLevel="0" collapsed="false">
      <c r="A201" s="17"/>
      <c r="B201" s="162"/>
      <c r="C201" s="240"/>
      <c r="D201" s="240"/>
      <c r="E201" s="241"/>
      <c r="F201" s="236"/>
      <c r="G201" s="242"/>
      <c r="H201" s="243"/>
      <c r="I201" s="244"/>
      <c r="J201" s="244"/>
      <c r="K201" s="211"/>
      <c r="L201" s="212"/>
      <c r="M201" s="213"/>
      <c r="N201" s="214" t="s">
        <v>37</v>
      </c>
      <c r="O201" s="172" t="n">
        <v>0</v>
      </c>
      <c r="P201" s="172" t="n">
        <f aca="false">O201*H201</f>
        <v>0</v>
      </c>
      <c r="Q201" s="172" t="n">
        <v>0</v>
      </c>
      <c r="R201" s="172" t="n">
        <f aca="false">Q201*H201</f>
        <v>0</v>
      </c>
      <c r="S201" s="172" t="n">
        <v>0</v>
      </c>
      <c r="T201" s="173" t="n">
        <f aca="false">S201*H201</f>
        <v>0</v>
      </c>
      <c r="U201" s="17"/>
      <c r="V201" s="17"/>
      <c r="W201" s="17"/>
      <c r="X201" s="17"/>
      <c r="Y201" s="17"/>
      <c r="Z201" s="17"/>
      <c r="AA201" s="17"/>
      <c r="AB201" s="17"/>
      <c r="AC201" s="17"/>
      <c r="AD201" s="17"/>
      <c r="AE201" s="17"/>
      <c r="AR201" s="174" t="s">
        <v>267</v>
      </c>
      <c r="AT201" s="174" t="s">
        <v>272</v>
      </c>
      <c r="AU201" s="174" t="s">
        <v>82</v>
      </c>
      <c r="AY201" s="3" t="s">
        <v>124</v>
      </c>
      <c r="BE201" s="175" t="n">
        <f aca="false">IF(N201="základní",J201,0)</f>
        <v>0</v>
      </c>
      <c r="BF201" s="175" t="n">
        <f aca="false">IF(N201="snížená",J201,0)</f>
        <v>0</v>
      </c>
      <c r="BG201" s="175" t="n">
        <f aca="false">IF(N201="zákl. přenesená",J201,0)</f>
        <v>0</v>
      </c>
      <c r="BH201" s="175" t="n">
        <f aca="false">IF(N201="sníž. přenesená",J201,0)</f>
        <v>0</v>
      </c>
      <c r="BI201" s="175" t="n">
        <f aca="false">IF(N201="nulová",J201,0)</f>
        <v>0</v>
      </c>
      <c r="BJ201" s="3" t="s">
        <v>80</v>
      </c>
      <c r="BK201" s="175" t="n">
        <f aca="false">ROUND(I201*H201,2)</f>
        <v>0</v>
      </c>
      <c r="BL201" s="3" t="s">
        <v>131</v>
      </c>
      <c r="BM201" s="174" t="s">
        <v>2582</v>
      </c>
    </row>
    <row r="202" s="22" customFormat="true" ht="21.75" hidden="false" customHeight="true" outlineLevel="0" collapsed="false">
      <c r="A202" s="17"/>
      <c r="B202" s="162"/>
      <c r="C202" s="234"/>
      <c r="D202" s="234"/>
      <c r="E202" s="235"/>
      <c r="F202" s="236"/>
      <c r="G202" s="237"/>
      <c r="H202" s="238"/>
      <c r="I202" s="239"/>
      <c r="J202" s="239"/>
      <c r="K202" s="169"/>
      <c r="L202" s="18"/>
      <c r="M202" s="170"/>
      <c r="N202" s="171" t="s">
        <v>37</v>
      </c>
      <c r="O202" s="172" t="n">
        <v>0</v>
      </c>
      <c r="P202" s="172" t="n">
        <f aca="false">O202*H202</f>
        <v>0</v>
      </c>
      <c r="Q202" s="172" t="n">
        <v>0</v>
      </c>
      <c r="R202" s="172" t="n">
        <f aca="false">Q202*H202</f>
        <v>0</v>
      </c>
      <c r="S202" s="172" t="n">
        <v>0</v>
      </c>
      <c r="T202" s="173" t="n">
        <f aca="false">S202*H202</f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74" t="s">
        <v>131</v>
      </c>
      <c r="AT202" s="174" t="s">
        <v>127</v>
      </c>
      <c r="AU202" s="174" t="s">
        <v>82</v>
      </c>
      <c r="AY202" s="3" t="s">
        <v>124</v>
      </c>
      <c r="BE202" s="175" t="n">
        <f aca="false">IF(N202="základní",J202,0)</f>
        <v>0</v>
      </c>
      <c r="BF202" s="175" t="n">
        <f aca="false">IF(N202="snížená",J202,0)</f>
        <v>0</v>
      </c>
      <c r="BG202" s="175" t="n">
        <f aca="false">IF(N202="zákl. přenesená",J202,0)</f>
        <v>0</v>
      </c>
      <c r="BH202" s="175" t="n">
        <f aca="false">IF(N202="sníž. přenesená",J202,0)</f>
        <v>0</v>
      </c>
      <c r="BI202" s="175" t="n">
        <f aca="false">IF(N202="nulová",J202,0)</f>
        <v>0</v>
      </c>
      <c r="BJ202" s="3" t="s">
        <v>80</v>
      </c>
      <c r="BK202" s="175" t="n">
        <f aca="false">ROUND(I202*H202,2)</f>
        <v>0</v>
      </c>
      <c r="BL202" s="3" t="s">
        <v>131</v>
      </c>
      <c r="BM202" s="174" t="s">
        <v>2583</v>
      </c>
    </row>
    <row r="203" s="149" customFormat="true" ht="22.8" hidden="false" customHeight="true" outlineLevel="0" collapsed="false">
      <c r="B203" s="150"/>
      <c r="C203" s="245"/>
      <c r="D203" s="246" t="s">
        <v>71</v>
      </c>
      <c r="E203" s="247" t="s">
        <v>2584</v>
      </c>
      <c r="F203" s="247" t="s">
        <v>2585</v>
      </c>
      <c r="G203" s="245"/>
      <c r="H203" s="245"/>
      <c r="I203" s="245"/>
      <c r="J203" s="248" t="n">
        <f aca="false">BK203</f>
        <v>0</v>
      </c>
      <c r="L203" s="150"/>
      <c r="M203" s="154"/>
      <c r="N203" s="155"/>
      <c r="O203" s="155"/>
      <c r="P203" s="156" t="n">
        <f aca="false">SUM(P204:P207)</f>
        <v>0</v>
      </c>
      <c r="Q203" s="155"/>
      <c r="R203" s="156" t="n">
        <f aca="false">SUM(R204:R207)</f>
        <v>0</v>
      </c>
      <c r="S203" s="155"/>
      <c r="T203" s="157" t="n">
        <f aca="false">SUM(T204:T207)</f>
        <v>0</v>
      </c>
      <c r="AR203" s="151" t="s">
        <v>80</v>
      </c>
      <c r="AT203" s="158" t="s">
        <v>71</v>
      </c>
      <c r="AU203" s="158" t="s">
        <v>80</v>
      </c>
      <c r="AY203" s="151" t="s">
        <v>124</v>
      </c>
      <c r="BK203" s="159" t="n">
        <f aca="false">SUM(BK204:BK207)</f>
        <v>0</v>
      </c>
    </row>
    <row r="204" s="22" customFormat="true" ht="16.5" hidden="false" customHeight="true" outlineLevel="0" collapsed="false">
      <c r="A204" s="17"/>
      <c r="B204" s="162"/>
      <c r="C204" s="234"/>
      <c r="D204" s="234"/>
      <c r="E204" s="235"/>
      <c r="F204" s="236" t="s">
        <v>2504</v>
      </c>
      <c r="G204" s="237"/>
      <c r="H204" s="238"/>
      <c r="I204" s="239"/>
      <c r="J204" s="239"/>
      <c r="K204" s="169"/>
      <c r="L204" s="18"/>
      <c r="M204" s="170"/>
      <c r="N204" s="171" t="s">
        <v>37</v>
      </c>
      <c r="O204" s="172" t="n">
        <v>0</v>
      </c>
      <c r="P204" s="172" t="n">
        <f aca="false">O204*H204</f>
        <v>0</v>
      </c>
      <c r="Q204" s="172" t="n">
        <v>0</v>
      </c>
      <c r="R204" s="172" t="n">
        <f aca="false">Q204*H204</f>
        <v>0</v>
      </c>
      <c r="S204" s="172" t="n">
        <v>0</v>
      </c>
      <c r="T204" s="173" t="n">
        <f aca="false"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74" t="s">
        <v>131</v>
      </c>
      <c r="AT204" s="174" t="s">
        <v>127</v>
      </c>
      <c r="AU204" s="174" t="s">
        <v>82</v>
      </c>
      <c r="AY204" s="3" t="s">
        <v>124</v>
      </c>
      <c r="BE204" s="175" t="n">
        <f aca="false">IF(N204="základní",J204,0)</f>
        <v>0</v>
      </c>
      <c r="BF204" s="175" t="n">
        <f aca="false">IF(N204="snížená",J204,0)</f>
        <v>0</v>
      </c>
      <c r="BG204" s="175" t="n">
        <f aca="false">IF(N204="zákl. přenesená",J204,0)</f>
        <v>0</v>
      </c>
      <c r="BH204" s="175" t="n">
        <f aca="false">IF(N204="sníž. přenesená",J204,0)</f>
        <v>0</v>
      </c>
      <c r="BI204" s="175" t="n">
        <f aca="false">IF(N204="nulová",J204,0)</f>
        <v>0</v>
      </c>
      <c r="BJ204" s="3" t="s">
        <v>80</v>
      </c>
      <c r="BK204" s="175" t="n">
        <f aca="false">ROUND(I204*H204,2)</f>
        <v>0</v>
      </c>
      <c r="BL204" s="3" t="s">
        <v>131</v>
      </c>
      <c r="BM204" s="174" t="s">
        <v>2586</v>
      </c>
    </row>
    <row r="205" s="22" customFormat="true" ht="16.5" hidden="false" customHeight="true" outlineLevel="0" collapsed="false">
      <c r="A205" s="17"/>
      <c r="B205" s="162"/>
      <c r="C205" s="240"/>
      <c r="D205" s="240"/>
      <c r="E205" s="241"/>
      <c r="F205" s="236"/>
      <c r="G205" s="242"/>
      <c r="H205" s="243"/>
      <c r="I205" s="244"/>
      <c r="J205" s="244"/>
      <c r="K205" s="211"/>
      <c r="L205" s="212"/>
      <c r="M205" s="213"/>
      <c r="N205" s="214" t="s">
        <v>37</v>
      </c>
      <c r="O205" s="172" t="n">
        <v>0</v>
      </c>
      <c r="P205" s="172" t="n">
        <f aca="false">O205*H205</f>
        <v>0</v>
      </c>
      <c r="Q205" s="172" t="n">
        <v>0</v>
      </c>
      <c r="R205" s="172" t="n">
        <f aca="false">Q205*H205</f>
        <v>0</v>
      </c>
      <c r="S205" s="172" t="n">
        <v>0</v>
      </c>
      <c r="T205" s="173" t="n">
        <f aca="false">S205*H205</f>
        <v>0</v>
      </c>
      <c r="U205" s="17"/>
      <c r="V205" s="17"/>
      <c r="W205" s="17"/>
      <c r="X205" s="17"/>
      <c r="Y205" s="17"/>
      <c r="Z205" s="17"/>
      <c r="AA205" s="17"/>
      <c r="AB205" s="17"/>
      <c r="AC205" s="17"/>
      <c r="AD205" s="17"/>
      <c r="AE205" s="17"/>
      <c r="AR205" s="174" t="s">
        <v>267</v>
      </c>
      <c r="AT205" s="174" t="s">
        <v>272</v>
      </c>
      <c r="AU205" s="174" t="s">
        <v>82</v>
      </c>
      <c r="AY205" s="3" t="s">
        <v>124</v>
      </c>
      <c r="BE205" s="175" t="n">
        <f aca="false">IF(N205="základní",J205,0)</f>
        <v>0</v>
      </c>
      <c r="BF205" s="175" t="n">
        <f aca="false">IF(N205="snížená",J205,0)</f>
        <v>0</v>
      </c>
      <c r="BG205" s="175" t="n">
        <f aca="false">IF(N205="zákl. přenesená",J205,0)</f>
        <v>0</v>
      </c>
      <c r="BH205" s="175" t="n">
        <f aca="false">IF(N205="sníž. přenesená",J205,0)</f>
        <v>0</v>
      </c>
      <c r="BI205" s="175" t="n">
        <f aca="false">IF(N205="nulová",J205,0)</f>
        <v>0</v>
      </c>
      <c r="BJ205" s="3" t="s">
        <v>80</v>
      </c>
      <c r="BK205" s="175" t="n">
        <f aca="false">ROUND(I205*H205,2)</f>
        <v>0</v>
      </c>
      <c r="BL205" s="3" t="s">
        <v>131</v>
      </c>
      <c r="BM205" s="174" t="s">
        <v>2587</v>
      </c>
    </row>
    <row r="206" s="22" customFormat="true" ht="16.5" hidden="false" customHeight="true" outlineLevel="0" collapsed="false">
      <c r="A206" s="17"/>
      <c r="B206" s="162"/>
      <c r="C206" s="234"/>
      <c r="D206" s="234"/>
      <c r="E206" s="235"/>
      <c r="F206" s="236"/>
      <c r="G206" s="237"/>
      <c r="H206" s="238"/>
      <c r="I206" s="239"/>
      <c r="J206" s="239"/>
      <c r="K206" s="169"/>
      <c r="L206" s="18"/>
      <c r="M206" s="170"/>
      <c r="N206" s="171" t="s">
        <v>37</v>
      </c>
      <c r="O206" s="172" t="n">
        <v>0</v>
      </c>
      <c r="P206" s="172" t="n">
        <f aca="false">O206*H206</f>
        <v>0</v>
      </c>
      <c r="Q206" s="172" t="n">
        <v>0</v>
      </c>
      <c r="R206" s="172" t="n">
        <f aca="false">Q206*H206</f>
        <v>0</v>
      </c>
      <c r="S206" s="172" t="n">
        <v>0</v>
      </c>
      <c r="T206" s="173" t="n">
        <f aca="false">S206*H206</f>
        <v>0</v>
      </c>
      <c r="U206" s="17"/>
      <c r="V206" s="17"/>
      <c r="W206" s="17"/>
      <c r="X206" s="17"/>
      <c r="Y206" s="17"/>
      <c r="Z206" s="17"/>
      <c r="AA206" s="17"/>
      <c r="AB206" s="17"/>
      <c r="AC206" s="17"/>
      <c r="AD206" s="17"/>
      <c r="AE206" s="17"/>
      <c r="AR206" s="174" t="s">
        <v>131</v>
      </c>
      <c r="AT206" s="174" t="s">
        <v>127</v>
      </c>
      <c r="AU206" s="174" t="s">
        <v>82</v>
      </c>
      <c r="AY206" s="3" t="s">
        <v>124</v>
      </c>
      <c r="BE206" s="175" t="n">
        <f aca="false">IF(N206="základní",J206,0)</f>
        <v>0</v>
      </c>
      <c r="BF206" s="175" t="n">
        <f aca="false">IF(N206="snížená",J206,0)</f>
        <v>0</v>
      </c>
      <c r="BG206" s="175" t="n">
        <f aca="false">IF(N206="zákl. přenesená",J206,0)</f>
        <v>0</v>
      </c>
      <c r="BH206" s="175" t="n">
        <f aca="false">IF(N206="sníž. přenesená",J206,0)</f>
        <v>0</v>
      </c>
      <c r="BI206" s="175" t="n">
        <f aca="false">IF(N206="nulová",J206,0)</f>
        <v>0</v>
      </c>
      <c r="BJ206" s="3" t="s">
        <v>80</v>
      </c>
      <c r="BK206" s="175" t="n">
        <f aca="false">ROUND(I206*H206,2)</f>
        <v>0</v>
      </c>
      <c r="BL206" s="3" t="s">
        <v>131</v>
      </c>
      <c r="BM206" s="174" t="s">
        <v>2588</v>
      </c>
    </row>
    <row r="207" s="22" customFormat="true" ht="33" hidden="false" customHeight="true" outlineLevel="0" collapsed="false">
      <c r="A207" s="17"/>
      <c r="B207" s="162"/>
      <c r="C207" s="240"/>
      <c r="D207" s="240"/>
      <c r="E207" s="241"/>
      <c r="F207" s="236"/>
      <c r="G207" s="242"/>
      <c r="H207" s="243"/>
      <c r="I207" s="244"/>
      <c r="J207" s="244"/>
      <c r="K207" s="211"/>
      <c r="L207" s="212"/>
      <c r="M207" s="213"/>
      <c r="N207" s="214" t="s">
        <v>37</v>
      </c>
      <c r="O207" s="172" t="n">
        <v>0</v>
      </c>
      <c r="P207" s="172" t="n">
        <f aca="false">O207*H207</f>
        <v>0</v>
      </c>
      <c r="Q207" s="172" t="n">
        <v>0</v>
      </c>
      <c r="R207" s="172" t="n">
        <f aca="false">Q207*H207</f>
        <v>0</v>
      </c>
      <c r="S207" s="172" t="n">
        <v>0</v>
      </c>
      <c r="T207" s="173" t="n">
        <f aca="false">S207*H207</f>
        <v>0</v>
      </c>
      <c r="U207" s="17"/>
      <c r="V207" s="17"/>
      <c r="W207" s="17"/>
      <c r="X207" s="17"/>
      <c r="Y207" s="17"/>
      <c r="Z207" s="17"/>
      <c r="AA207" s="17"/>
      <c r="AB207" s="17"/>
      <c r="AC207" s="17"/>
      <c r="AD207" s="17"/>
      <c r="AE207" s="17"/>
      <c r="AR207" s="174" t="s">
        <v>267</v>
      </c>
      <c r="AT207" s="174" t="s">
        <v>272</v>
      </c>
      <c r="AU207" s="174" t="s">
        <v>82</v>
      </c>
      <c r="AY207" s="3" t="s">
        <v>124</v>
      </c>
      <c r="BE207" s="175" t="n">
        <f aca="false">IF(N207="základní",J207,0)</f>
        <v>0</v>
      </c>
      <c r="BF207" s="175" t="n">
        <f aca="false">IF(N207="snížená",J207,0)</f>
        <v>0</v>
      </c>
      <c r="BG207" s="175" t="n">
        <f aca="false">IF(N207="zákl. přenesená",J207,0)</f>
        <v>0</v>
      </c>
      <c r="BH207" s="175" t="n">
        <f aca="false">IF(N207="sníž. přenesená",J207,0)</f>
        <v>0</v>
      </c>
      <c r="BI207" s="175" t="n">
        <f aca="false">IF(N207="nulová",J207,0)</f>
        <v>0</v>
      </c>
      <c r="BJ207" s="3" t="s">
        <v>80</v>
      </c>
      <c r="BK207" s="175" t="n">
        <f aca="false">ROUND(I207*H207,2)</f>
        <v>0</v>
      </c>
      <c r="BL207" s="3" t="s">
        <v>131</v>
      </c>
      <c r="BM207" s="174" t="s">
        <v>2589</v>
      </c>
    </row>
    <row r="208" s="149" customFormat="true" ht="22.8" hidden="false" customHeight="true" outlineLevel="0" collapsed="false">
      <c r="B208" s="150"/>
      <c r="C208" s="245"/>
      <c r="D208" s="246" t="s">
        <v>71</v>
      </c>
      <c r="E208" s="247" t="s">
        <v>2590</v>
      </c>
      <c r="F208" s="247" t="s">
        <v>2591</v>
      </c>
      <c r="G208" s="245"/>
      <c r="H208" s="245"/>
      <c r="I208" s="245"/>
      <c r="J208" s="248" t="n">
        <f aca="false">BK208</f>
        <v>0</v>
      </c>
      <c r="L208" s="150"/>
      <c r="M208" s="154"/>
      <c r="N208" s="155"/>
      <c r="O208" s="155"/>
      <c r="P208" s="156" t="n">
        <f aca="false">SUM(P209:P212)</f>
        <v>0</v>
      </c>
      <c r="Q208" s="155"/>
      <c r="R208" s="156" t="n">
        <f aca="false">SUM(R209:R212)</f>
        <v>0</v>
      </c>
      <c r="S208" s="155"/>
      <c r="T208" s="157" t="n">
        <f aca="false">SUM(T209:T212)</f>
        <v>0</v>
      </c>
      <c r="AR208" s="151" t="s">
        <v>80</v>
      </c>
      <c r="AT208" s="158" t="s">
        <v>71</v>
      </c>
      <c r="AU208" s="158" t="s">
        <v>80</v>
      </c>
      <c r="AY208" s="151" t="s">
        <v>124</v>
      </c>
      <c r="BK208" s="159" t="n">
        <f aca="false">SUM(BK209:BK212)</f>
        <v>0</v>
      </c>
    </row>
    <row r="209" s="22" customFormat="true" ht="16.5" hidden="false" customHeight="true" outlineLevel="0" collapsed="false">
      <c r="A209" s="17"/>
      <c r="B209" s="162"/>
      <c r="C209" s="234"/>
      <c r="D209" s="234"/>
      <c r="E209" s="235"/>
      <c r="F209" s="236" t="s">
        <v>2504</v>
      </c>
      <c r="G209" s="237"/>
      <c r="H209" s="238"/>
      <c r="I209" s="239"/>
      <c r="J209" s="239"/>
      <c r="K209" s="169"/>
      <c r="L209" s="18"/>
      <c r="M209" s="170"/>
      <c r="N209" s="171" t="s">
        <v>37</v>
      </c>
      <c r="O209" s="172" t="n">
        <v>0</v>
      </c>
      <c r="P209" s="172" t="n">
        <f aca="false">O209*H209</f>
        <v>0</v>
      </c>
      <c r="Q209" s="172" t="n">
        <v>0</v>
      </c>
      <c r="R209" s="172" t="n">
        <f aca="false">Q209*H209</f>
        <v>0</v>
      </c>
      <c r="S209" s="172" t="n">
        <v>0</v>
      </c>
      <c r="T209" s="173" t="n">
        <f aca="false">S209*H209</f>
        <v>0</v>
      </c>
      <c r="U209" s="17"/>
      <c r="V209" s="17"/>
      <c r="W209" s="17"/>
      <c r="X209" s="17"/>
      <c r="Y209" s="17"/>
      <c r="Z209" s="17"/>
      <c r="AA209" s="17"/>
      <c r="AB209" s="17"/>
      <c r="AC209" s="17"/>
      <c r="AD209" s="17"/>
      <c r="AE209" s="17"/>
      <c r="AR209" s="174" t="s">
        <v>131</v>
      </c>
      <c r="AT209" s="174" t="s">
        <v>127</v>
      </c>
      <c r="AU209" s="174" t="s">
        <v>82</v>
      </c>
      <c r="AY209" s="3" t="s">
        <v>124</v>
      </c>
      <c r="BE209" s="175" t="n">
        <f aca="false">IF(N209="základní",J209,0)</f>
        <v>0</v>
      </c>
      <c r="BF209" s="175" t="n">
        <f aca="false">IF(N209="snížená",J209,0)</f>
        <v>0</v>
      </c>
      <c r="BG209" s="175" t="n">
        <f aca="false">IF(N209="zákl. přenesená",J209,0)</f>
        <v>0</v>
      </c>
      <c r="BH209" s="175" t="n">
        <f aca="false">IF(N209="sníž. přenesená",J209,0)</f>
        <v>0</v>
      </c>
      <c r="BI209" s="175" t="n">
        <f aca="false">IF(N209="nulová",J209,0)</f>
        <v>0</v>
      </c>
      <c r="BJ209" s="3" t="s">
        <v>80</v>
      </c>
      <c r="BK209" s="175" t="n">
        <f aca="false">ROUND(I209*H209,2)</f>
        <v>0</v>
      </c>
      <c r="BL209" s="3" t="s">
        <v>131</v>
      </c>
      <c r="BM209" s="174" t="s">
        <v>2592</v>
      </c>
    </row>
    <row r="210" s="22" customFormat="true" ht="16.5" hidden="false" customHeight="true" outlineLevel="0" collapsed="false">
      <c r="A210" s="17"/>
      <c r="B210" s="162"/>
      <c r="C210" s="240"/>
      <c r="D210" s="240"/>
      <c r="E210" s="241"/>
      <c r="F210" s="236"/>
      <c r="G210" s="242"/>
      <c r="H210" s="243"/>
      <c r="I210" s="244"/>
      <c r="J210" s="244"/>
      <c r="K210" s="211"/>
      <c r="L210" s="212"/>
      <c r="M210" s="213"/>
      <c r="N210" s="214" t="s">
        <v>37</v>
      </c>
      <c r="O210" s="172" t="n">
        <v>0</v>
      </c>
      <c r="P210" s="172" t="n">
        <f aca="false">O210*H210</f>
        <v>0</v>
      </c>
      <c r="Q210" s="172" t="n">
        <v>0</v>
      </c>
      <c r="R210" s="172" t="n">
        <f aca="false">Q210*H210</f>
        <v>0</v>
      </c>
      <c r="S210" s="172" t="n">
        <v>0</v>
      </c>
      <c r="T210" s="173" t="n">
        <f aca="false">S210*H210</f>
        <v>0</v>
      </c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R210" s="174" t="s">
        <v>267</v>
      </c>
      <c r="AT210" s="174" t="s">
        <v>272</v>
      </c>
      <c r="AU210" s="174" t="s">
        <v>82</v>
      </c>
      <c r="AY210" s="3" t="s">
        <v>124</v>
      </c>
      <c r="BE210" s="175" t="n">
        <f aca="false">IF(N210="základní",J210,0)</f>
        <v>0</v>
      </c>
      <c r="BF210" s="175" t="n">
        <f aca="false">IF(N210="snížená",J210,0)</f>
        <v>0</v>
      </c>
      <c r="BG210" s="175" t="n">
        <f aca="false">IF(N210="zákl. přenesená",J210,0)</f>
        <v>0</v>
      </c>
      <c r="BH210" s="175" t="n">
        <f aca="false">IF(N210="sníž. přenesená",J210,0)</f>
        <v>0</v>
      </c>
      <c r="BI210" s="175" t="n">
        <f aca="false">IF(N210="nulová",J210,0)</f>
        <v>0</v>
      </c>
      <c r="BJ210" s="3" t="s">
        <v>80</v>
      </c>
      <c r="BK210" s="175" t="n">
        <f aca="false">ROUND(I210*H210,2)</f>
        <v>0</v>
      </c>
      <c r="BL210" s="3" t="s">
        <v>131</v>
      </c>
      <c r="BM210" s="174" t="s">
        <v>2593</v>
      </c>
    </row>
    <row r="211" s="22" customFormat="true" ht="55.5" hidden="false" customHeight="true" outlineLevel="0" collapsed="false">
      <c r="A211" s="17"/>
      <c r="B211" s="162"/>
      <c r="C211" s="240"/>
      <c r="D211" s="240"/>
      <c r="E211" s="241"/>
      <c r="F211" s="236"/>
      <c r="G211" s="242"/>
      <c r="H211" s="243"/>
      <c r="I211" s="244"/>
      <c r="J211" s="244"/>
      <c r="K211" s="211"/>
      <c r="L211" s="212"/>
      <c r="M211" s="213"/>
      <c r="N211" s="214" t="s">
        <v>37</v>
      </c>
      <c r="O211" s="172" t="n">
        <v>0</v>
      </c>
      <c r="P211" s="172" t="n">
        <f aca="false">O211*H211</f>
        <v>0</v>
      </c>
      <c r="Q211" s="172" t="n">
        <v>0</v>
      </c>
      <c r="R211" s="172" t="n">
        <f aca="false">Q211*H211</f>
        <v>0</v>
      </c>
      <c r="S211" s="172" t="n">
        <v>0</v>
      </c>
      <c r="T211" s="173" t="n">
        <f aca="false"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174" t="s">
        <v>267</v>
      </c>
      <c r="AT211" s="174" t="s">
        <v>272</v>
      </c>
      <c r="AU211" s="174" t="s">
        <v>82</v>
      </c>
      <c r="AY211" s="3" t="s">
        <v>124</v>
      </c>
      <c r="BE211" s="175" t="n">
        <f aca="false">IF(N211="základní",J211,0)</f>
        <v>0</v>
      </c>
      <c r="BF211" s="175" t="n">
        <f aca="false">IF(N211="snížená",J211,0)</f>
        <v>0</v>
      </c>
      <c r="BG211" s="175" t="n">
        <f aca="false">IF(N211="zákl. přenesená",J211,0)</f>
        <v>0</v>
      </c>
      <c r="BH211" s="175" t="n">
        <f aca="false">IF(N211="sníž. přenesená",J211,0)</f>
        <v>0</v>
      </c>
      <c r="BI211" s="175" t="n">
        <f aca="false">IF(N211="nulová",J211,0)</f>
        <v>0</v>
      </c>
      <c r="BJ211" s="3" t="s">
        <v>80</v>
      </c>
      <c r="BK211" s="175" t="n">
        <f aca="false">ROUND(I211*H211,2)</f>
        <v>0</v>
      </c>
      <c r="BL211" s="3" t="s">
        <v>131</v>
      </c>
      <c r="BM211" s="174" t="s">
        <v>2594</v>
      </c>
    </row>
    <row r="212" s="22" customFormat="true" ht="55.5" hidden="false" customHeight="true" outlineLevel="0" collapsed="false">
      <c r="A212" s="17"/>
      <c r="B212" s="162"/>
      <c r="C212" s="240"/>
      <c r="D212" s="240"/>
      <c r="E212" s="241"/>
      <c r="F212" s="236"/>
      <c r="G212" s="242"/>
      <c r="H212" s="243"/>
      <c r="I212" s="244"/>
      <c r="J212" s="244"/>
      <c r="K212" s="211"/>
      <c r="L212" s="212"/>
      <c r="M212" s="213"/>
      <c r="N212" s="214" t="s">
        <v>37</v>
      </c>
      <c r="O212" s="172" t="n">
        <v>0</v>
      </c>
      <c r="P212" s="172" t="n">
        <f aca="false">O212*H212</f>
        <v>0</v>
      </c>
      <c r="Q212" s="172" t="n">
        <v>0</v>
      </c>
      <c r="R212" s="172" t="n">
        <f aca="false">Q212*H212</f>
        <v>0</v>
      </c>
      <c r="S212" s="172" t="n">
        <v>0</v>
      </c>
      <c r="T212" s="173" t="n">
        <f aca="false">S212*H212</f>
        <v>0</v>
      </c>
      <c r="U212" s="17"/>
      <c r="V212" s="17"/>
      <c r="W212" s="17"/>
      <c r="X212" s="17"/>
      <c r="Y212" s="17"/>
      <c r="Z212" s="17"/>
      <c r="AA212" s="17"/>
      <c r="AB212" s="17"/>
      <c r="AC212" s="17"/>
      <c r="AD212" s="17"/>
      <c r="AE212" s="17"/>
      <c r="AR212" s="174" t="s">
        <v>267</v>
      </c>
      <c r="AT212" s="174" t="s">
        <v>272</v>
      </c>
      <c r="AU212" s="174" t="s">
        <v>82</v>
      </c>
      <c r="AY212" s="3" t="s">
        <v>124</v>
      </c>
      <c r="BE212" s="175" t="n">
        <f aca="false">IF(N212="základní",J212,0)</f>
        <v>0</v>
      </c>
      <c r="BF212" s="175" t="n">
        <f aca="false">IF(N212="snížená",J212,0)</f>
        <v>0</v>
      </c>
      <c r="BG212" s="175" t="n">
        <f aca="false">IF(N212="zákl. přenesená",J212,0)</f>
        <v>0</v>
      </c>
      <c r="BH212" s="175" t="n">
        <f aca="false">IF(N212="sníž. přenesená",J212,0)</f>
        <v>0</v>
      </c>
      <c r="BI212" s="175" t="n">
        <f aca="false">IF(N212="nulová",J212,0)</f>
        <v>0</v>
      </c>
      <c r="BJ212" s="3" t="s">
        <v>80</v>
      </c>
      <c r="BK212" s="175" t="n">
        <f aca="false">ROUND(I212*H212,2)</f>
        <v>0</v>
      </c>
      <c r="BL212" s="3" t="s">
        <v>131</v>
      </c>
      <c r="BM212" s="174" t="s">
        <v>2595</v>
      </c>
    </row>
    <row r="213" s="149" customFormat="true" ht="22.8" hidden="false" customHeight="true" outlineLevel="0" collapsed="false">
      <c r="B213" s="150"/>
      <c r="C213" s="245"/>
      <c r="D213" s="246" t="s">
        <v>71</v>
      </c>
      <c r="E213" s="247" t="s">
        <v>2596</v>
      </c>
      <c r="F213" s="247" t="s">
        <v>2597</v>
      </c>
      <c r="G213" s="245"/>
      <c r="H213" s="245"/>
      <c r="I213" s="245"/>
      <c r="J213" s="248" t="n">
        <f aca="false">BK213</f>
        <v>0</v>
      </c>
      <c r="L213" s="150"/>
      <c r="M213" s="154"/>
      <c r="N213" s="155"/>
      <c r="O213" s="155"/>
      <c r="P213" s="156" t="n">
        <f aca="false">P214</f>
        <v>0</v>
      </c>
      <c r="Q213" s="155"/>
      <c r="R213" s="156" t="n">
        <f aca="false">R214</f>
        <v>0</v>
      </c>
      <c r="S213" s="155"/>
      <c r="T213" s="157" t="n">
        <f aca="false">T214</f>
        <v>0</v>
      </c>
      <c r="AR213" s="151" t="s">
        <v>80</v>
      </c>
      <c r="AT213" s="158" t="s">
        <v>71</v>
      </c>
      <c r="AU213" s="158" t="s">
        <v>80</v>
      </c>
      <c r="AY213" s="151" t="s">
        <v>124</v>
      </c>
      <c r="BK213" s="159" t="n">
        <f aca="false">BK214</f>
        <v>0</v>
      </c>
    </row>
    <row r="214" s="22" customFormat="true" ht="21.75" hidden="false" customHeight="true" outlineLevel="0" collapsed="false">
      <c r="A214" s="17"/>
      <c r="B214" s="162"/>
      <c r="C214" s="234"/>
      <c r="D214" s="234"/>
      <c r="E214" s="235"/>
      <c r="F214" s="236" t="s">
        <v>2504</v>
      </c>
      <c r="G214" s="237"/>
      <c r="H214" s="238"/>
      <c r="I214" s="239"/>
      <c r="J214" s="239"/>
      <c r="K214" s="169"/>
      <c r="L214" s="18"/>
      <c r="M214" s="192"/>
      <c r="N214" s="193" t="s">
        <v>37</v>
      </c>
      <c r="O214" s="194" t="n">
        <v>0</v>
      </c>
      <c r="P214" s="194" t="n">
        <f aca="false">O214*H214</f>
        <v>0</v>
      </c>
      <c r="Q214" s="194" t="n">
        <v>0</v>
      </c>
      <c r="R214" s="194" t="n">
        <f aca="false">Q214*H214</f>
        <v>0</v>
      </c>
      <c r="S214" s="194" t="n">
        <v>0</v>
      </c>
      <c r="T214" s="195" t="n">
        <f aca="false">S214*H214</f>
        <v>0</v>
      </c>
      <c r="U214" s="17"/>
      <c r="V214" s="17"/>
      <c r="W214" s="17"/>
      <c r="X214" s="17"/>
      <c r="Y214" s="17"/>
      <c r="Z214" s="17"/>
      <c r="AA214" s="17"/>
      <c r="AB214" s="17"/>
      <c r="AC214" s="17"/>
      <c r="AD214" s="17"/>
      <c r="AE214" s="17"/>
      <c r="AR214" s="174" t="s">
        <v>321</v>
      </c>
      <c r="AT214" s="174" t="s">
        <v>127</v>
      </c>
      <c r="AU214" s="174" t="s">
        <v>82</v>
      </c>
      <c r="AY214" s="3" t="s">
        <v>124</v>
      </c>
      <c r="BE214" s="175" t="n">
        <f aca="false">IF(N214="základní",J214,0)</f>
        <v>0</v>
      </c>
      <c r="BF214" s="175" t="n">
        <f aca="false">IF(N214="snížená",J214,0)</f>
        <v>0</v>
      </c>
      <c r="BG214" s="175" t="n">
        <f aca="false">IF(N214="zákl. přenesená",J214,0)</f>
        <v>0</v>
      </c>
      <c r="BH214" s="175" t="n">
        <f aca="false">IF(N214="sníž. přenesená",J214,0)</f>
        <v>0</v>
      </c>
      <c r="BI214" s="175" t="n">
        <f aca="false">IF(N214="nulová",J214,0)</f>
        <v>0</v>
      </c>
      <c r="BJ214" s="3" t="s">
        <v>80</v>
      </c>
      <c r="BK214" s="175" t="n">
        <f aca="false">ROUND(I214*H214,2)</f>
        <v>0</v>
      </c>
      <c r="BL214" s="3" t="s">
        <v>321</v>
      </c>
      <c r="BM214" s="174" t="s">
        <v>2598</v>
      </c>
    </row>
    <row r="215" s="22" customFormat="true" ht="6.95" hidden="false" customHeight="true" outlineLevel="0" collapsed="false">
      <c r="A215" s="17"/>
      <c r="B215" s="39"/>
      <c r="C215" s="40"/>
      <c r="D215" s="40"/>
      <c r="E215" s="40"/>
      <c r="F215" s="40"/>
      <c r="G215" s="40"/>
      <c r="H215" s="40"/>
      <c r="I215" s="40"/>
      <c r="J215" s="40"/>
      <c r="K215" s="40"/>
      <c r="L215" s="18"/>
      <c r="M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</row>
  </sheetData>
  <autoFilter ref="C124:K214"/>
  <mergeCells count="16">
    <mergeCell ref="L2:V2"/>
    <mergeCell ref="E7:H7"/>
    <mergeCell ref="E9:H9"/>
    <mergeCell ref="E18:H18"/>
    <mergeCell ref="E27:H27"/>
    <mergeCell ref="E85:H85"/>
    <mergeCell ref="E87:H87"/>
    <mergeCell ref="E115:H115"/>
    <mergeCell ref="E117:H117"/>
    <mergeCell ref="F128:F144"/>
    <mergeCell ref="F146:F155"/>
    <mergeCell ref="F157:F178"/>
    <mergeCell ref="F180:F195"/>
    <mergeCell ref="F197:F202"/>
    <mergeCell ref="F204:F207"/>
    <mergeCell ref="F209:F212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M236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26" activeCellId="0" sqref="I12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10" min="9" style="0" width="20.15"/>
    <col collapsed="false" customWidth="true" hidden="true" outlineLevel="0" max="11" min="11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94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98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Centrum veřejných služeb Chocerady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99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2599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 t="s">
        <v>16</v>
      </c>
      <c r="G11" s="17"/>
      <c r="H11" s="17"/>
      <c r="I11" s="13" t="s">
        <v>17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18</v>
      </c>
      <c r="E12" s="17"/>
      <c r="F12" s="14" t="s">
        <v>19</v>
      </c>
      <c r="G12" s="17"/>
      <c r="H12" s="17"/>
      <c r="I12" s="13" t="s">
        <v>20</v>
      </c>
      <c r="J12" s="103" t="str">
        <f aca="false">'Rekapitulace stavby'!AN8</f>
        <v>31. 7. 2021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22</v>
      </c>
      <c r="E14" s="17"/>
      <c r="F14" s="17"/>
      <c r="G14" s="17"/>
      <c r="H14" s="17"/>
      <c r="I14" s="13" t="s">
        <v>23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">
        <v>24</v>
      </c>
      <c r="F15" s="17"/>
      <c r="G15" s="17"/>
      <c r="H15" s="17"/>
      <c r="I15" s="13" t="s">
        <v>25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26</v>
      </c>
      <c r="E17" s="17"/>
      <c r="F17" s="17"/>
      <c r="G17" s="17"/>
      <c r="H17" s="17"/>
      <c r="I17" s="13" t="s">
        <v>23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25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23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25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23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25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31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45" hidden="false" customHeight="true" outlineLevel="0" collapsed="false">
      <c r="A30" s="17"/>
      <c r="B30" s="18"/>
      <c r="C30" s="17"/>
      <c r="D30" s="109" t="s">
        <v>32</v>
      </c>
      <c r="E30" s="17"/>
      <c r="F30" s="17"/>
      <c r="G30" s="17"/>
      <c r="H30" s="17"/>
      <c r="I30" s="17"/>
      <c r="J30" s="110" t="n">
        <f aca="false">ROUND(J123,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" hidden="false" customHeight="true" outlineLevel="0" collapsed="false">
      <c r="A32" s="17"/>
      <c r="B32" s="18"/>
      <c r="C32" s="17"/>
      <c r="D32" s="17"/>
      <c r="E32" s="17"/>
      <c r="F32" s="111" t="s">
        <v>34</v>
      </c>
      <c r="G32" s="17"/>
      <c r="H32" s="17"/>
      <c r="I32" s="111" t="s">
        <v>33</v>
      </c>
      <c r="J32" s="111" t="s">
        <v>35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" hidden="false" customHeight="true" outlineLevel="0" collapsed="false">
      <c r="A33" s="17"/>
      <c r="B33" s="18"/>
      <c r="C33" s="17"/>
      <c r="D33" s="112" t="s">
        <v>36</v>
      </c>
      <c r="E33" s="13" t="s">
        <v>37</v>
      </c>
      <c r="F33" s="113" t="n">
        <f aca="false">ROUND((SUM(BE123:BE235)),  2)</f>
        <v>0</v>
      </c>
      <c r="G33" s="17"/>
      <c r="H33" s="17"/>
      <c r="I33" s="114" t="n">
        <v>0.21</v>
      </c>
      <c r="J33" s="113" t="n">
        <f aca="false">ROUND(((SUM(BE123:BE235))*I33),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" hidden="false" customHeight="true" outlineLevel="0" collapsed="false">
      <c r="A34" s="17"/>
      <c r="B34" s="18"/>
      <c r="C34" s="17"/>
      <c r="D34" s="17"/>
      <c r="E34" s="13" t="s">
        <v>38</v>
      </c>
      <c r="F34" s="113" t="n">
        <f aca="false">ROUND((SUM(BF123:BF235)),  2)</f>
        <v>0</v>
      </c>
      <c r="G34" s="17"/>
      <c r="H34" s="17"/>
      <c r="I34" s="114" t="n">
        <v>0.15</v>
      </c>
      <c r="J34" s="113" t="n">
        <f aca="false">ROUND(((SUM(BF123:BF235))*I34),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" hidden="true" customHeight="true" outlineLevel="0" collapsed="false">
      <c r="A35" s="17"/>
      <c r="B35" s="18"/>
      <c r="C35" s="17"/>
      <c r="D35" s="17"/>
      <c r="E35" s="13" t="s">
        <v>39</v>
      </c>
      <c r="F35" s="113" t="n">
        <f aca="false">ROUND((SUM(BG123:BG235)),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" hidden="true" customHeight="true" outlineLevel="0" collapsed="false">
      <c r="A36" s="17"/>
      <c r="B36" s="18"/>
      <c r="C36" s="17"/>
      <c r="D36" s="17"/>
      <c r="E36" s="13" t="s">
        <v>40</v>
      </c>
      <c r="F36" s="113" t="n">
        <f aca="false">ROUND((SUM(BH123:BH235)),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" hidden="true" customHeight="true" outlineLevel="0" collapsed="false">
      <c r="A37" s="17"/>
      <c r="B37" s="18"/>
      <c r="C37" s="17"/>
      <c r="D37" s="17"/>
      <c r="E37" s="13" t="s">
        <v>41</v>
      </c>
      <c r="F37" s="113" t="n">
        <f aca="false">ROUND((SUM(BI123:BI235)),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45" hidden="false" customHeight="true" outlineLevel="0" collapsed="false">
      <c r="A39" s="17"/>
      <c r="B39" s="18"/>
      <c r="C39" s="115"/>
      <c r="D39" s="116" t="s">
        <v>42</v>
      </c>
      <c r="E39" s="58"/>
      <c r="F39" s="58"/>
      <c r="G39" s="117" t="s">
        <v>43</v>
      </c>
      <c r="H39" s="118" t="s">
        <v>44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45</v>
      </c>
      <c r="E50" s="36"/>
      <c r="F50" s="36"/>
      <c r="G50" s="35" t="s">
        <v>46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47</v>
      </c>
      <c r="E61" s="20"/>
      <c r="F61" s="121" t="s">
        <v>48</v>
      </c>
      <c r="G61" s="37" t="s">
        <v>47</v>
      </c>
      <c r="H61" s="20"/>
      <c r="I61" s="20"/>
      <c r="J61" s="122" t="s">
        <v>48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49</v>
      </c>
      <c r="E65" s="38"/>
      <c r="F65" s="38"/>
      <c r="G65" s="35" t="s">
        <v>50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47</v>
      </c>
      <c r="E76" s="20"/>
      <c r="F76" s="121" t="s">
        <v>48</v>
      </c>
      <c r="G76" s="37" t="s">
        <v>47</v>
      </c>
      <c r="H76" s="20"/>
      <c r="I76" s="20"/>
      <c r="J76" s="122" t="s">
        <v>48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101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Centrum veřejných služeb Chocerady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99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SO 05 - Komunikace a parkovací plochy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18</v>
      </c>
      <c r="D89" s="17"/>
      <c r="E89" s="17"/>
      <c r="F89" s="14" t="str">
        <f aca="false">F12</f>
        <v> </v>
      </c>
      <c r="G89" s="17"/>
      <c r="H89" s="17"/>
      <c r="I89" s="13" t="s">
        <v>20</v>
      </c>
      <c r="J89" s="103" t="str">
        <f aca="false">IF(J12="","",J12)</f>
        <v>31. 7. 2021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25.65" hidden="false" customHeight="true" outlineLevel="0" collapsed="false">
      <c r="A91" s="17"/>
      <c r="B91" s="18"/>
      <c r="C91" s="13" t="s">
        <v>22</v>
      </c>
      <c r="D91" s="17"/>
      <c r="E91" s="17"/>
      <c r="F91" s="14" t="str">
        <f aca="false">E15</f>
        <v>Obec Chocerady</v>
      </c>
      <c r="G91" s="17"/>
      <c r="H91" s="17"/>
      <c r="I91" s="13" t="s">
        <v>27</v>
      </c>
      <c r="J91" s="123" t="str">
        <f aca="false">E21</f>
        <v>Ing. arch. Zuzana Drahotová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15" hidden="false" customHeight="true" outlineLevel="0" collapsed="false">
      <c r="A92" s="17"/>
      <c r="B92" s="18"/>
      <c r="C92" s="13" t="s">
        <v>26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3" hidden="false" customHeight="true" outlineLevel="0" collapsed="false">
      <c r="A94" s="17"/>
      <c r="B94" s="18"/>
      <c r="C94" s="124" t="s">
        <v>102</v>
      </c>
      <c r="D94" s="115"/>
      <c r="E94" s="115"/>
      <c r="F94" s="115"/>
      <c r="G94" s="115"/>
      <c r="H94" s="115"/>
      <c r="I94" s="115"/>
      <c r="J94" s="125" t="s">
        <v>103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8" hidden="false" customHeight="true" outlineLevel="0" collapsed="false">
      <c r="A96" s="17"/>
      <c r="B96" s="18"/>
      <c r="C96" s="126" t="s">
        <v>104</v>
      </c>
      <c r="D96" s="17"/>
      <c r="E96" s="17"/>
      <c r="F96" s="17"/>
      <c r="G96" s="17"/>
      <c r="H96" s="17"/>
      <c r="I96" s="17"/>
      <c r="J96" s="110" t="n">
        <f aca="false">J123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105</v>
      </c>
    </row>
    <row r="97" s="127" customFormat="true" ht="24.95" hidden="false" customHeight="true" outlineLevel="0" collapsed="false">
      <c r="B97" s="128"/>
      <c r="D97" s="129" t="s">
        <v>106</v>
      </c>
      <c r="E97" s="130"/>
      <c r="F97" s="130"/>
      <c r="G97" s="130"/>
      <c r="H97" s="130"/>
      <c r="I97" s="130"/>
      <c r="J97" s="131" t="n">
        <f aca="false">J124</f>
        <v>0</v>
      </c>
      <c r="L97" s="128"/>
    </row>
    <row r="98" s="132" customFormat="true" ht="19.95" hidden="false" customHeight="true" outlineLevel="0" collapsed="false">
      <c r="B98" s="133"/>
      <c r="D98" s="134" t="s">
        <v>196</v>
      </c>
      <c r="E98" s="135"/>
      <c r="F98" s="135"/>
      <c r="G98" s="135"/>
      <c r="H98" s="135"/>
      <c r="I98" s="135"/>
      <c r="J98" s="136" t="n">
        <f aca="false">J125</f>
        <v>0</v>
      </c>
      <c r="L98" s="133"/>
    </row>
    <row r="99" s="132" customFormat="true" ht="19.95" hidden="false" customHeight="true" outlineLevel="0" collapsed="false">
      <c r="B99" s="133"/>
      <c r="D99" s="134" t="s">
        <v>2600</v>
      </c>
      <c r="E99" s="135"/>
      <c r="F99" s="135"/>
      <c r="G99" s="135"/>
      <c r="H99" s="135"/>
      <c r="I99" s="135"/>
      <c r="J99" s="136" t="n">
        <f aca="false">J140</f>
        <v>0</v>
      </c>
      <c r="L99" s="133"/>
    </row>
    <row r="100" s="132" customFormat="true" ht="19.95" hidden="false" customHeight="true" outlineLevel="0" collapsed="false">
      <c r="B100" s="133"/>
      <c r="D100" s="134" t="s">
        <v>107</v>
      </c>
      <c r="E100" s="135"/>
      <c r="F100" s="135"/>
      <c r="G100" s="135"/>
      <c r="H100" s="135"/>
      <c r="I100" s="135"/>
      <c r="J100" s="136" t="n">
        <f aca="false">J186</f>
        <v>0</v>
      </c>
      <c r="L100" s="133"/>
    </row>
    <row r="101" s="132" customFormat="true" ht="19.95" hidden="false" customHeight="true" outlineLevel="0" collapsed="false">
      <c r="B101" s="133"/>
      <c r="D101" s="134" t="s">
        <v>201</v>
      </c>
      <c r="E101" s="135"/>
      <c r="F101" s="135"/>
      <c r="G101" s="135"/>
      <c r="H101" s="135"/>
      <c r="I101" s="135"/>
      <c r="J101" s="136" t="n">
        <f aca="false">J214</f>
        <v>0</v>
      </c>
      <c r="L101" s="133"/>
    </row>
    <row r="102" s="127" customFormat="true" ht="24.95" hidden="false" customHeight="true" outlineLevel="0" collapsed="false">
      <c r="B102" s="128"/>
      <c r="D102" s="129" t="s">
        <v>202</v>
      </c>
      <c r="E102" s="130"/>
      <c r="F102" s="130"/>
      <c r="G102" s="130"/>
      <c r="H102" s="130"/>
      <c r="I102" s="130"/>
      <c r="J102" s="131" t="n">
        <f aca="false">J216</f>
        <v>0</v>
      </c>
      <c r="L102" s="128"/>
    </row>
    <row r="103" s="132" customFormat="true" ht="19.95" hidden="false" customHeight="true" outlineLevel="0" collapsed="false">
      <c r="B103" s="133"/>
      <c r="D103" s="134" t="s">
        <v>206</v>
      </c>
      <c r="E103" s="135"/>
      <c r="F103" s="135"/>
      <c r="G103" s="135"/>
      <c r="H103" s="135"/>
      <c r="I103" s="135"/>
      <c r="J103" s="136" t="n">
        <f aca="false">J217</f>
        <v>0</v>
      </c>
      <c r="L103" s="133"/>
    </row>
    <row r="104" s="22" customFormat="true" ht="21.85" hidden="false" customHeight="true" outlineLevel="0" collapsed="false">
      <c r="A104" s="17"/>
      <c r="B104" s="18"/>
      <c r="C104" s="17"/>
      <c r="D104" s="17"/>
      <c r="E104" s="17"/>
      <c r="F104" s="17"/>
      <c r="G104" s="17"/>
      <c r="H104" s="17"/>
      <c r="I104" s="17"/>
      <c r="J104" s="17"/>
      <c r="K104" s="17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5" s="22" customFormat="true" ht="6.95" hidden="false" customHeight="true" outlineLevel="0" collapsed="false">
      <c r="A105" s="17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34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</row>
    <row r="109" s="22" customFormat="true" ht="6.95" hidden="false" customHeight="true" outlineLevel="0" collapsed="false">
      <c r="A109" s="17"/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="22" customFormat="true" ht="24.95" hidden="false" customHeight="true" outlineLevel="0" collapsed="false">
      <c r="A110" s="17"/>
      <c r="B110" s="18"/>
      <c r="C110" s="7" t="s">
        <v>109</v>
      </c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="22" customFormat="true" ht="6.95" hidden="false" customHeight="true" outlineLevel="0" collapsed="false">
      <c r="A111" s="17"/>
      <c r="B111" s="18"/>
      <c r="C111" s="17"/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12" hidden="false" customHeight="true" outlineLevel="0" collapsed="false">
      <c r="A112" s="17"/>
      <c r="B112" s="18"/>
      <c r="C112" s="13" t="s">
        <v>13</v>
      </c>
      <c r="D112" s="17"/>
      <c r="E112" s="17"/>
      <c r="F112" s="17"/>
      <c r="G112" s="17"/>
      <c r="H112" s="17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16.5" hidden="false" customHeight="true" outlineLevel="0" collapsed="false">
      <c r="A113" s="17"/>
      <c r="B113" s="18"/>
      <c r="C113" s="17"/>
      <c r="D113" s="17"/>
      <c r="E113" s="101" t="str">
        <f aca="false">E7</f>
        <v>Centrum veřejných služeb Chocerady</v>
      </c>
      <c r="F113" s="101"/>
      <c r="G113" s="101"/>
      <c r="H113" s="101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12" hidden="false" customHeight="true" outlineLevel="0" collapsed="false">
      <c r="A114" s="17"/>
      <c r="B114" s="18"/>
      <c r="C114" s="13" t="s">
        <v>99</v>
      </c>
      <c r="D114" s="17"/>
      <c r="E114" s="17"/>
      <c r="F114" s="17"/>
      <c r="G114" s="17"/>
      <c r="H114" s="17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22" customFormat="true" ht="16.5" hidden="false" customHeight="true" outlineLevel="0" collapsed="false">
      <c r="A115" s="17"/>
      <c r="B115" s="18"/>
      <c r="C115" s="17"/>
      <c r="D115" s="17"/>
      <c r="E115" s="102" t="str">
        <f aca="false">E9</f>
        <v>SO 05 - Komunikace a parkovací plochy</v>
      </c>
      <c r="F115" s="102"/>
      <c r="G115" s="102"/>
      <c r="H115" s="102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="22" customFormat="true" ht="6.95" hidden="false" customHeight="true" outlineLevel="0" collapsed="false">
      <c r="A116" s="17"/>
      <c r="B116" s="18"/>
      <c r="C116" s="17"/>
      <c r="D116" s="17"/>
      <c r="E116" s="17"/>
      <c r="F116" s="17"/>
      <c r="G116" s="17"/>
      <c r="H116" s="17"/>
      <c r="I116" s="17"/>
      <c r="J116" s="17"/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="22" customFormat="true" ht="12" hidden="false" customHeight="true" outlineLevel="0" collapsed="false">
      <c r="A117" s="17"/>
      <c r="B117" s="18"/>
      <c r="C117" s="13" t="s">
        <v>18</v>
      </c>
      <c r="D117" s="17"/>
      <c r="E117" s="17"/>
      <c r="F117" s="14" t="str">
        <f aca="false">F12</f>
        <v> </v>
      </c>
      <c r="G117" s="17"/>
      <c r="H117" s="17"/>
      <c r="I117" s="13" t="s">
        <v>20</v>
      </c>
      <c r="J117" s="103" t="str">
        <f aca="false">IF(J12="","",J12)</f>
        <v>31. 7. 2021</v>
      </c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="22" customFormat="true" ht="6.95" hidden="false" customHeight="true" outlineLevel="0" collapsed="false">
      <c r="A118" s="17"/>
      <c r="B118" s="18"/>
      <c r="C118" s="17"/>
      <c r="D118" s="17"/>
      <c r="E118" s="17"/>
      <c r="F118" s="17"/>
      <c r="G118" s="17"/>
      <c r="H118" s="17"/>
      <c r="I118" s="17"/>
      <c r="J118" s="17"/>
      <c r="K118" s="17"/>
      <c r="L118" s="34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="22" customFormat="true" ht="25.65" hidden="false" customHeight="true" outlineLevel="0" collapsed="false">
      <c r="A119" s="17"/>
      <c r="B119" s="18"/>
      <c r="C119" s="13" t="s">
        <v>22</v>
      </c>
      <c r="D119" s="17"/>
      <c r="E119" s="17"/>
      <c r="F119" s="14" t="str">
        <f aca="false">E15</f>
        <v>Obec Chocerady</v>
      </c>
      <c r="G119" s="17"/>
      <c r="H119" s="17"/>
      <c r="I119" s="13" t="s">
        <v>27</v>
      </c>
      <c r="J119" s="123" t="str">
        <f aca="false">E21</f>
        <v>Ing. arch. Zuzana Drahotová</v>
      </c>
      <c r="K119" s="17"/>
      <c r="L119" s="34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="22" customFormat="true" ht="15.15" hidden="false" customHeight="true" outlineLevel="0" collapsed="false">
      <c r="A120" s="17"/>
      <c r="B120" s="18"/>
      <c r="C120" s="13" t="s">
        <v>26</v>
      </c>
      <c r="D120" s="17"/>
      <c r="E120" s="17"/>
      <c r="F120" s="14" t="str">
        <f aca="false">IF(E18="","",E18)</f>
        <v> </v>
      </c>
      <c r="G120" s="17"/>
      <c r="H120" s="17"/>
      <c r="I120" s="13" t="s">
        <v>30</v>
      </c>
      <c r="J120" s="123" t="str">
        <f aca="false">E24</f>
        <v> </v>
      </c>
      <c r="K120" s="17"/>
      <c r="L120" s="34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="22" customFormat="true" ht="10.3" hidden="false" customHeight="true" outlineLevel="0" collapsed="false">
      <c r="A121" s="17"/>
      <c r="B121" s="18"/>
      <c r="C121" s="17"/>
      <c r="D121" s="17"/>
      <c r="E121" s="17"/>
      <c r="F121" s="17"/>
      <c r="G121" s="17"/>
      <c r="H121" s="17"/>
      <c r="I121" s="17"/>
      <c r="J121" s="17"/>
      <c r="K121" s="17"/>
      <c r="L121" s="34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</row>
    <row r="122" s="144" customFormat="true" ht="29.3" hidden="false" customHeight="true" outlineLevel="0" collapsed="false">
      <c r="A122" s="137"/>
      <c r="B122" s="138"/>
      <c r="C122" s="139" t="s">
        <v>110</v>
      </c>
      <c r="D122" s="140" t="s">
        <v>57</v>
      </c>
      <c r="E122" s="140" t="s">
        <v>53</v>
      </c>
      <c r="F122" s="140" t="s">
        <v>54</v>
      </c>
      <c r="G122" s="140" t="s">
        <v>111</v>
      </c>
      <c r="H122" s="140" t="s">
        <v>112</v>
      </c>
      <c r="I122" s="140" t="s">
        <v>113</v>
      </c>
      <c r="J122" s="141" t="s">
        <v>103</v>
      </c>
      <c r="K122" s="142" t="s">
        <v>114</v>
      </c>
      <c r="L122" s="143"/>
      <c r="M122" s="63"/>
      <c r="N122" s="64" t="s">
        <v>36</v>
      </c>
      <c r="O122" s="64" t="s">
        <v>115</v>
      </c>
      <c r="P122" s="64" t="s">
        <v>116</v>
      </c>
      <c r="Q122" s="64" t="s">
        <v>117</v>
      </c>
      <c r="R122" s="64" t="s">
        <v>118</v>
      </c>
      <c r="S122" s="64" t="s">
        <v>119</v>
      </c>
      <c r="T122" s="65" t="s">
        <v>120</v>
      </c>
      <c r="U122" s="137"/>
      <c r="V122" s="137"/>
      <c r="W122" s="137"/>
      <c r="X122" s="137"/>
      <c r="Y122" s="137"/>
      <c r="Z122" s="137"/>
      <c r="AA122" s="137"/>
      <c r="AB122" s="137"/>
      <c r="AC122" s="137"/>
      <c r="AD122" s="137"/>
      <c r="AE122" s="137"/>
    </row>
    <row r="123" s="22" customFormat="true" ht="22.8" hidden="false" customHeight="true" outlineLevel="0" collapsed="false">
      <c r="A123" s="17"/>
      <c r="B123" s="18"/>
      <c r="C123" s="71" t="s">
        <v>121</v>
      </c>
      <c r="D123" s="17"/>
      <c r="E123" s="17"/>
      <c r="F123" s="17"/>
      <c r="G123" s="17"/>
      <c r="H123" s="17"/>
      <c r="I123" s="17"/>
      <c r="J123" s="145" t="n">
        <f aca="false">BK123</f>
        <v>0</v>
      </c>
      <c r="K123" s="17"/>
      <c r="L123" s="18"/>
      <c r="M123" s="66"/>
      <c r="N123" s="53"/>
      <c r="O123" s="67"/>
      <c r="P123" s="146" t="n">
        <f aca="false">P124+P216</f>
        <v>526.546324</v>
      </c>
      <c r="Q123" s="67"/>
      <c r="R123" s="146" t="n">
        <f aca="false">R124+R216</f>
        <v>144.00206634</v>
      </c>
      <c r="S123" s="67"/>
      <c r="T123" s="147" t="n">
        <f aca="false">T124+T216</f>
        <v>0</v>
      </c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T123" s="3" t="s">
        <v>71</v>
      </c>
      <c r="AU123" s="3" t="s">
        <v>105</v>
      </c>
      <c r="BK123" s="148" t="n">
        <f aca="false">BK124+BK216</f>
        <v>0</v>
      </c>
    </row>
    <row r="124" s="149" customFormat="true" ht="25.9" hidden="false" customHeight="true" outlineLevel="0" collapsed="false">
      <c r="B124" s="150"/>
      <c r="D124" s="151" t="s">
        <v>71</v>
      </c>
      <c r="E124" s="152" t="s">
        <v>122</v>
      </c>
      <c r="F124" s="152" t="s">
        <v>123</v>
      </c>
      <c r="J124" s="153" t="n">
        <f aca="false">BK124</f>
        <v>0</v>
      </c>
      <c r="L124" s="150"/>
      <c r="M124" s="154"/>
      <c r="N124" s="155"/>
      <c r="O124" s="155"/>
      <c r="P124" s="156" t="n">
        <f aca="false">P125+P140+P186+P214</f>
        <v>455.731217</v>
      </c>
      <c r="Q124" s="155"/>
      <c r="R124" s="156" t="n">
        <f aca="false">R125+R140+R186+R214</f>
        <v>141.990799</v>
      </c>
      <c r="S124" s="155"/>
      <c r="T124" s="157" t="n">
        <f aca="false">T125+T140+T186+T214</f>
        <v>0</v>
      </c>
      <c r="AR124" s="151" t="s">
        <v>80</v>
      </c>
      <c r="AT124" s="158" t="s">
        <v>71</v>
      </c>
      <c r="AU124" s="158" t="s">
        <v>72</v>
      </c>
      <c r="AY124" s="151" t="s">
        <v>124</v>
      </c>
      <c r="BK124" s="159" t="n">
        <f aca="false">BK125+BK140+BK186+BK214</f>
        <v>0</v>
      </c>
    </row>
    <row r="125" s="149" customFormat="true" ht="22.8" hidden="false" customHeight="true" outlineLevel="0" collapsed="false">
      <c r="B125" s="150"/>
      <c r="D125" s="151" t="s">
        <v>71</v>
      </c>
      <c r="E125" s="160" t="s">
        <v>80</v>
      </c>
      <c r="F125" s="160" t="s">
        <v>219</v>
      </c>
      <c r="J125" s="161" t="n">
        <f aca="false">BK125</f>
        <v>0</v>
      </c>
      <c r="L125" s="150"/>
      <c r="M125" s="154"/>
      <c r="N125" s="155"/>
      <c r="O125" s="155"/>
      <c r="P125" s="156" t="n">
        <f aca="false">SUM(P126:P139)</f>
        <v>12.659875</v>
      </c>
      <c r="Q125" s="155"/>
      <c r="R125" s="156" t="n">
        <f aca="false">SUM(R126:R139)</f>
        <v>0</v>
      </c>
      <c r="S125" s="155"/>
      <c r="T125" s="157" t="n">
        <f aca="false">SUM(T126:T139)</f>
        <v>0</v>
      </c>
      <c r="AR125" s="151" t="s">
        <v>80</v>
      </c>
      <c r="AT125" s="158" t="s">
        <v>71</v>
      </c>
      <c r="AU125" s="158" t="s">
        <v>80</v>
      </c>
      <c r="AY125" s="151" t="s">
        <v>124</v>
      </c>
      <c r="BK125" s="159" t="n">
        <f aca="false">SUM(BK126:BK139)</f>
        <v>0</v>
      </c>
    </row>
    <row r="126" s="22" customFormat="true" ht="21.75" hidden="false" customHeight="true" outlineLevel="0" collapsed="false">
      <c r="A126" s="17"/>
      <c r="B126" s="162"/>
      <c r="C126" s="163" t="s">
        <v>80</v>
      </c>
      <c r="D126" s="163" t="s">
        <v>127</v>
      </c>
      <c r="E126" s="164" t="s">
        <v>254</v>
      </c>
      <c r="F126" s="165" t="s">
        <v>255</v>
      </c>
      <c r="G126" s="166" t="s">
        <v>256</v>
      </c>
      <c r="H126" s="167" t="n">
        <v>506.395</v>
      </c>
      <c r="I126" s="168"/>
      <c r="J126" s="168" t="n">
        <f aca="false">ROUND(I126*H126,2)</f>
        <v>0</v>
      </c>
      <c r="K126" s="169"/>
      <c r="L126" s="18"/>
      <c r="M126" s="170"/>
      <c r="N126" s="171" t="s">
        <v>37</v>
      </c>
      <c r="O126" s="172" t="n">
        <v>0.025</v>
      </c>
      <c r="P126" s="172" t="n">
        <f aca="false">O126*H126</f>
        <v>12.659875</v>
      </c>
      <c r="Q126" s="172" t="n">
        <v>0</v>
      </c>
      <c r="R126" s="172" t="n">
        <f aca="false">Q126*H126</f>
        <v>0</v>
      </c>
      <c r="S126" s="172" t="n">
        <v>0</v>
      </c>
      <c r="T126" s="173" t="n">
        <f aca="false">S126*H126</f>
        <v>0</v>
      </c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R126" s="174" t="s">
        <v>131</v>
      </c>
      <c r="AT126" s="174" t="s">
        <v>127</v>
      </c>
      <c r="AU126" s="174" t="s">
        <v>82</v>
      </c>
      <c r="AY126" s="3" t="s">
        <v>124</v>
      </c>
      <c r="BE126" s="175" t="n">
        <f aca="false">IF(N126="základní",J126,0)</f>
        <v>0</v>
      </c>
      <c r="BF126" s="175" t="n">
        <f aca="false">IF(N126="snížená",J126,0)</f>
        <v>0</v>
      </c>
      <c r="BG126" s="175" t="n">
        <f aca="false">IF(N126="zákl. přenesená",J126,0)</f>
        <v>0</v>
      </c>
      <c r="BH126" s="175" t="n">
        <f aca="false">IF(N126="sníž. přenesená",J126,0)</f>
        <v>0</v>
      </c>
      <c r="BI126" s="175" t="n">
        <f aca="false">IF(N126="nulová",J126,0)</f>
        <v>0</v>
      </c>
      <c r="BJ126" s="3" t="s">
        <v>80</v>
      </c>
      <c r="BK126" s="175" t="n">
        <f aca="false">ROUND(I126*H126,2)</f>
        <v>0</v>
      </c>
      <c r="BL126" s="3" t="s">
        <v>131</v>
      </c>
      <c r="BM126" s="174" t="s">
        <v>2601</v>
      </c>
    </row>
    <row r="127" s="176" customFormat="true" ht="12.8" hidden="false" customHeight="false" outlineLevel="0" collapsed="false">
      <c r="B127" s="177"/>
      <c r="D127" s="178" t="s">
        <v>133</v>
      </c>
      <c r="E127" s="179"/>
      <c r="F127" s="180" t="s">
        <v>2602</v>
      </c>
      <c r="H127" s="179"/>
      <c r="L127" s="177"/>
      <c r="M127" s="181"/>
      <c r="N127" s="182"/>
      <c r="O127" s="182"/>
      <c r="P127" s="182"/>
      <c r="Q127" s="182"/>
      <c r="R127" s="182"/>
      <c r="S127" s="182"/>
      <c r="T127" s="183"/>
      <c r="AT127" s="179" t="s">
        <v>133</v>
      </c>
      <c r="AU127" s="179" t="s">
        <v>82</v>
      </c>
      <c r="AV127" s="176" t="s">
        <v>80</v>
      </c>
      <c r="AW127" s="176" t="s">
        <v>29</v>
      </c>
      <c r="AX127" s="176" t="s">
        <v>72</v>
      </c>
      <c r="AY127" s="179" t="s">
        <v>124</v>
      </c>
    </row>
    <row r="128" s="184" customFormat="true" ht="12.8" hidden="false" customHeight="false" outlineLevel="0" collapsed="false">
      <c r="B128" s="185"/>
      <c r="D128" s="178" t="s">
        <v>133</v>
      </c>
      <c r="E128" s="186"/>
      <c r="F128" s="187" t="s">
        <v>2603</v>
      </c>
      <c r="H128" s="188" t="n">
        <v>95.7</v>
      </c>
      <c r="L128" s="185"/>
      <c r="M128" s="189"/>
      <c r="N128" s="190"/>
      <c r="O128" s="190"/>
      <c r="P128" s="190"/>
      <c r="Q128" s="190"/>
      <c r="R128" s="190"/>
      <c r="S128" s="190"/>
      <c r="T128" s="191"/>
      <c r="AT128" s="186" t="s">
        <v>133</v>
      </c>
      <c r="AU128" s="186" t="s">
        <v>82</v>
      </c>
      <c r="AV128" s="184" t="s">
        <v>82</v>
      </c>
      <c r="AW128" s="184" t="s">
        <v>29</v>
      </c>
      <c r="AX128" s="184" t="s">
        <v>72</v>
      </c>
      <c r="AY128" s="186" t="s">
        <v>124</v>
      </c>
    </row>
    <row r="129" s="176" customFormat="true" ht="12.8" hidden="false" customHeight="false" outlineLevel="0" collapsed="false">
      <c r="B129" s="177"/>
      <c r="D129" s="178" t="s">
        <v>133</v>
      </c>
      <c r="E129" s="179"/>
      <c r="F129" s="180" t="s">
        <v>2604</v>
      </c>
      <c r="H129" s="179"/>
      <c r="L129" s="177"/>
      <c r="M129" s="181"/>
      <c r="N129" s="182"/>
      <c r="O129" s="182"/>
      <c r="P129" s="182"/>
      <c r="Q129" s="182"/>
      <c r="R129" s="182"/>
      <c r="S129" s="182"/>
      <c r="T129" s="183"/>
      <c r="AT129" s="179" t="s">
        <v>133</v>
      </c>
      <c r="AU129" s="179" t="s">
        <v>82</v>
      </c>
      <c r="AV129" s="176" t="s">
        <v>80</v>
      </c>
      <c r="AW129" s="176" t="s">
        <v>29</v>
      </c>
      <c r="AX129" s="176" t="s">
        <v>72</v>
      </c>
      <c r="AY129" s="179" t="s">
        <v>124</v>
      </c>
    </row>
    <row r="130" s="184" customFormat="true" ht="12.8" hidden="false" customHeight="false" outlineLevel="0" collapsed="false">
      <c r="B130" s="185"/>
      <c r="D130" s="178" t="s">
        <v>133</v>
      </c>
      <c r="E130" s="186"/>
      <c r="F130" s="187" t="s">
        <v>2605</v>
      </c>
      <c r="H130" s="188" t="n">
        <v>63.1</v>
      </c>
      <c r="L130" s="185"/>
      <c r="M130" s="189"/>
      <c r="N130" s="190"/>
      <c r="O130" s="190"/>
      <c r="P130" s="190"/>
      <c r="Q130" s="190"/>
      <c r="R130" s="190"/>
      <c r="S130" s="190"/>
      <c r="T130" s="191"/>
      <c r="AT130" s="186" t="s">
        <v>133</v>
      </c>
      <c r="AU130" s="186" t="s">
        <v>82</v>
      </c>
      <c r="AV130" s="184" t="s">
        <v>82</v>
      </c>
      <c r="AW130" s="184" t="s">
        <v>29</v>
      </c>
      <c r="AX130" s="184" t="s">
        <v>72</v>
      </c>
      <c r="AY130" s="186" t="s">
        <v>124</v>
      </c>
    </row>
    <row r="131" s="176" customFormat="true" ht="12.8" hidden="false" customHeight="false" outlineLevel="0" collapsed="false">
      <c r="B131" s="177"/>
      <c r="D131" s="178" t="s">
        <v>133</v>
      </c>
      <c r="E131" s="179"/>
      <c r="F131" s="180" t="s">
        <v>2606</v>
      </c>
      <c r="H131" s="179"/>
      <c r="L131" s="177"/>
      <c r="M131" s="181"/>
      <c r="N131" s="182"/>
      <c r="O131" s="182"/>
      <c r="P131" s="182"/>
      <c r="Q131" s="182"/>
      <c r="R131" s="182"/>
      <c r="S131" s="182"/>
      <c r="T131" s="183"/>
      <c r="AT131" s="179" t="s">
        <v>133</v>
      </c>
      <c r="AU131" s="179" t="s">
        <v>82</v>
      </c>
      <c r="AV131" s="176" t="s">
        <v>80</v>
      </c>
      <c r="AW131" s="176" t="s">
        <v>29</v>
      </c>
      <c r="AX131" s="176" t="s">
        <v>72</v>
      </c>
      <c r="AY131" s="179" t="s">
        <v>124</v>
      </c>
    </row>
    <row r="132" s="184" customFormat="true" ht="12.8" hidden="false" customHeight="false" outlineLevel="0" collapsed="false">
      <c r="B132" s="185"/>
      <c r="D132" s="178" t="s">
        <v>133</v>
      </c>
      <c r="E132" s="186"/>
      <c r="F132" s="187" t="s">
        <v>2607</v>
      </c>
      <c r="H132" s="188" t="n">
        <v>59.295</v>
      </c>
      <c r="L132" s="185"/>
      <c r="M132" s="189"/>
      <c r="N132" s="190"/>
      <c r="O132" s="190"/>
      <c r="P132" s="190"/>
      <c r="Q132" s="190"/>
      <c r="R132" s="190"/>
      <c r="S132" s="190"/>
      <c r="T132" s="191"/>
      <c r="AT132" s="186" t="s">
        <v>133</v>
      </c>
      <c r="AU132" s="186" t="s">
        <v>82</v>
      </c>
      <c r="AV132" s="184" t="s">
        <v>82</v>
      </c>
      <c r="AW132" s="184" t="s">
        <v>29</v>
      </c>
      <c r="AX132" s="184" t="s">
        <v>72</v>
      </c>
      <c r="AY132" s="186" t="s">
        <v>124</v>
      </c>
    </row>
    <row r="133" s="176" customFormat="true" ht="12.8" hidden="false" customHeight="false" outlineLevel="0" collapsed="false">
      <c r="B133" s="177"/>
      <c r="D133" s="178" t="s">
        <v>133</v>
      </c>
      <c r="E133" s="179"/>
      <c r="F133" s="180" t="s">
        <v>2608</v>
      </c>
      <c r="H133" s="179"/>
      <c r="L133" s="177"/>
      <c r="M133" s="181"/>
      <c r="N133" s="182"/>
      <c r="O133" s="182"/>
      <c r="P133" s="182"/>
      <c r="Q133" s="182"/>
      <c r="R133" s="182"/>
      <c r="S133" s="182"/>
      <c r="T133" s="183"/>
      <c r="AT133" s="179" t="s">
        <v>133</v>
      </c>
      <c r="AU133" s="179" t="s">
        <v>82</v>
      </c>
      <c r="AV133" s="176" t="s">
        <v>80</v>
      </c>
      <c r="AW133" s="176" t="s">
        <v>29</v>
      </c>
      <c r="AX133" s="176" t="s">
        <v>72</v>
      </c>
      <c r="AY133" s="179" t="s">
        <v>124</v>
      </c>
    </row>
    <row r="134" s="184" customFormat="true" ht="12.8" hidden="false" customHeight="false" outlineLevel="0" collapsed="false">
      <c r="B134" s="185"/>
      <c r="D134" s="178" t="s">
        <v>133</v>
      </c>
      <c r="E134" s="186"/>
      <c r="F134" s="187" t="s">
        <v>2609</v>
      </c>
      <c r="H134" s="188" t="n">
        <v>123</v>
      </c>
      <c r="L134" s="185"/>
      <c r="M134" s="189"/>
      <c r="N134" s="190"/>
      <c r="O134" s="190"/>
      <c r="P134" s="190"/>
      <c r="Q134" s="190"/>
      <c r="R134" s="190"/>
      <c r="S134" s="190"/>
      <c r="T134" s="191"/>
      <c r="AT134" s="186" t="s">
        <v>133</v>
      </c>
      <c r="AU134" s="186" t="s">
        <v>82</v>
      </c>
      <c r="AV134" s="184" t="s">
        <v>82</v>
      </c>
      <c r="AW134" s="184" t="s">
        <v>29</v>
      </c>
      <c r="AX134" s="184" t="s">
        <v>72</v>
      </c>
      <c r="AY134" s="186" t="s">
        <v>124</v>
      </c>
    </row>
    <row r="135" s="176" customFormat="true" ht="12.8" hidden="false" customHeight="false" outlineLevel="0" collapsed="false">
      <c r="B135" s="177"/>
      <c r="D135" s="178" t="s">
        <v>133</v>
      </c>
      <c r="E135" s="179"/>
      <c r="F135" s="180" t="s">
        <v>2610</v>
      </c>
      <c r="H135" s="179"/>
      <c r="L135" s="177"/>
      <c r="M135" s="181"/>
      <c r="N135" s="182"/>
      <c r="O135" s="182"/>
      <c r="P135" s="182"/>
      <c r="Q135" s="182"/>
      <c r="R135" s="182"/>
      <c r="S135" s="182"/>
      <c r="T135" s="183"/>
      <c r="AT135" s="179" t="s">
        <v>133</v>
      </c>
      <c r="AU135" s="179" t="s">
        <v>82</v>
      </c>
      <c r="AV135" s="176" t="s">
        <v>80</v>
      </c>
      <c r="AW135" s="176" t="s">
        <v>29</v>
      </c>
      <c r="AX135" s="176" t="s">
        <v>72</v>
      </c>
      <c r="AY135" s="179" t="s">
        <v>124</v>
      </c>
    </row>
    <row r="136" s="184" customFormat="true" ht="12.8" hidden="false" customHeight="false" outlineLevel="0" collapsed="false">
      <c r="B136" s="185"/>
      <c r="D136" s="178" t="s">
        <v>133</v>
      </c>
      <c r="E136" s="186"/>
      <c r="F136" s="187" t="s">
        <v>2611</v>
      </c>
      <c r="H136" s="188" t="n">
        <v>33.8</v>
      </c>
      <c r="L136" s="185"/>
      <c r="M136" s="189"/>
      <c r="N136" s="190"/>
      <c r="O136" s="190"/>
      <c r="P136" s="190"/>
      <c r="Q136" s="190"/>
      <c r="R136" s="190"/>
      <c r="S136" s="190"/>
      <c r="T136" s="191"/>
      <c r="AT136" s="186" t="s">
        <v>133</v>
      </c>
      <c r="AU136" s="186" t="s">
        <v>82</v>
      </c>
      <c r="AV136" s="184" t="s">
        <v>82</v>
      </c>
      <c r="AW136" s="184" t="s">
        <v>29</v>
      </c>
      <c r="AX136" s="184" t="s">
        <v>72</v>
      </c>
      <c r="AY136" s="186" t="s">
        <v>124</v>
      </c>
    </row>
    <row r="137" s="176" customFormat="true" ht="12.8" hidden="false" customHeight="false" outlineLevel="0" collapsed="false">
      <c r="B137" s="177"/>
      <c r="D137" s="178" t="s">
        <v>133</v>
      </c>
      <c r="E137" s="179"/>
      <c r="F137" s="180" t="s">
        <v>2612</v>
      </c>
      <c r="H137" s="179"/>
      <c r="L137" s="177"/>
      <c r="M137" s="181"/>
      <c r="N137" s="182"/>
      <c r="O137" s="182"/>
      <c r="P137" s="182"/>
      <c r="Q137" s="182"/>
      <c r="R137" s="182"/>
      <c r="S137" s="182"/>
      <c r="T137" s="183"/>
      <c r="AT137" s="179" t="s">
        <v>133</v>
      </c>
      <c r="AU137" s="179" t="s">
        <v>82</v>
      </c>
      <c r="AV137" s="176" t="s">
        <v>80</v>
      </c>
      <c r="AW137" s="176" t="s">
        <v>29</v>
      </c>
      <c r="AX137" s="176" t="s">
        <v>72</v>
      </c>
      <c r="AY137" s="179" t="s">
        <v>124</v>
      </c>
    </row>
    <row r="138" s="184" customFormat="true" ht="12.8" hidden="false" customHeight="false" outlineLevel="0" collapsed="false">
      <c r="B138" s="185"/>
      <c r="D138" s="178" t="s">
        <v>133</v>
      </c>
      <c r="E138" s="186"/>
      <c r="F138" s="187" t="s">
        <v>2613</v>
      </c>
      <c r="H138" s="188" t="n">
        <v>131.5</v>
      </c>
      <c r="L138" s="185"/>
      <c r="M138" s="189"/>
      <c r="N138" s="190"/>
      <c r="O138" s="190"/>
      <c r="P138" s="190"/>
      <c r="Q138" s="190"/>
      <c r="R138" s="190"/>
      <c r="S138" s="190"/>
      <c r="T138" s="191"/>
      <c r="AT138" s="186" t="s">
        <v>133</v>
      </c>
      <c r="AU138" s="186" t="s">
        <v>82</v>
      </c>
      <c r="AV138" s="184" t="s">
        <v>82</v>
      </c>
      <c r="AW138" s="184" t="s">
        <v>29</v>
      </c>
      <c r="AX138" s="184" t="s">
        <v>72</v>
      </c>
      <c r="AY138" s="186" t="s">
        <v>124</v>
      </c>
    </row>
    <row r="139" s="197" customFormat="true" ht="12.8" hidden="false" customHeight="false" outlineLevel="0" collapsed="false">
      <c r="B139" s="198"/>
      <c r="D139" s="178" t="s">
        <v>133</v>
      </c>
      <c r="E139" s="199"/>
      <c r="F139" s="200" t="s">
        <v>234</v>
      </c>
      <c r="H139" s="201" t="n">
        <v>506.395</v>
      </c>
      <c r="L139" s="198"/>
      <c r="M139" s="202"/>
      <c r="N139" s="203"/>
      <c r="O139" s="203"/>
      <c r="P139" s="203"/>
      <c r="Q139" s="203"/>
      <c r="R139" s="203"/>
      <c r="S139" s="203"/>
      <c r="T139" s="204"/>
      <c r="AT139" s="199" t="s">
        <v>133</v>
      </c>
      <c r="AU139" s="199" t="s">
        <v>82</v>
      </c>
      <c r="AV139" s="197" t="s">
        <v>131</v>
      </c>
      <c r="AW139" s="197" t="s">
        <v>29</v>
      </c>
      <c r="AX139" s="197" t="s">
        <v>80</v>
      </c>
      <c r="AY139" s="199" t="s">
        <v>124</v>
      </c>
    </row>
    <row r="140" s="149" customFormat="true" ht="22.8" hidden="false" customHeight="true" outlineLevel="0" collapsed="false">
      <c r="B140" s="150"/>
      <c r="D140" s="151" t="s">
        <v>71</v>
      </c>
      <c r="E140" s="160" t="s">
        <v>248</v>
      </c>
      <c r="F140" s="160" t="s">
        <v>2614</v>
      </c>
      <c r="J140" s="161" t="n">
        <f aca="false">BK140</f>
        <v>0</v>
      </c>
      <c r="L140" s="150"/>
      <c r="M140" s="154"/>
      <c r="N140" s="155"/>
      <c r="O140" s="155"/>
      <c r="P140" s="156" t="n">
        <f aca="false">SUM(P141:P185)</f>
        <v>346.075855</v>
      </c>
      <c r="Q140" s="155"/>
      <c r="R140" s="156" t="n">
        <f aca="false">SUM(R141:R185)</f>
        <v>109.080797</v>
      </c>
      <c r="S140" s="155"/>
      <c r="T140" s="157" t="n">
        <f aca="false">SUM(T141:T185)</f>
        <v>0</v>
      </c>
      <c r="AR140" s="151" t="s">
        <v>80</v>
      </c>
      <c r="AT140" s="158" t="s">
        <v>71</v>
      </c>
      <c r="AU140" s="158" t="s">
        <v>80</v>
      </c>
      <c r="AY140" s="151" t="s">
        <v>124</v>
      </c>
      <c r="BK140" s="159" t="n">
        <f aca="false">SUM(BK141:BK185)</f>
        <v>0</v>
      </c>
    </row>
    <row r="141" s="22" customFormat="true" ht="21.75" hidden="false" customHeight="true" outlineLevel="0" collapsed="false">
      <c r="A141" s="17"/>
      <c r="B141" s="162"/>
      <c r="C141" s="163" t="s">
        <v>82</v>
      </c>
      <c r="D141" s="163" t="s">
        <v>127</v>
      </c>
      <c r="E141" s="164" t="s">
        <v>2615</v>
      </c>
      <c r="F141" s="165" t="s">
        <v>2616</v>
      </c>
      <c r="G141" s="166" t="s">
        <v>256</v>
      </c>
      <c r="H141" s="167" t="n">
        <v>95.7</v>
      </c>
      <c r="I141" s="168"/>
      <c r="J141" s="168" t="n">
        <f aca="false">ROUND(I141*H141,2)</f>
        <v>0</v>
      </c>
      <c r="K141" s="169"/>
      <c r="L141" s="18"/>
      <c r="M141" s="170"/>
      <c r="N141" s="171" t="s">
        <v>37</v>
      </c>
      <c r="O141" s="172" t="n">
        <v>0.56</v>
      </c>
      <c r="P141" s="172" t="n">
        <f aca="false">O141*H141</f>
        <v>53.592</v>
      </c>
      <c r="Q141" s="172" t="n">
        <v>0.08425</v>
      </c>
      <c r="R141" s="172" t="n">
        <f aca="false">Q141*H141</f>
        <v>8.062725</v>
      </c>
      <c r="S141" s="172" t="n">
        <v>0</v>
      </c>
      <c r="T141" s="173" t="n">
        <f aca="false">S141*H141</f>
        <v>0</v>
      </c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R141" s="174" t="s">
        <v>131</v>
      </c>
      <c r="AT141" s="174" t="s">
        <v>127</v>
      </c>
      <c r="AU141" s="174" t="s">
        <v>82</v>
      </c>
      <c r="AY141" s="3" t="s">
        <v>124</v>
      </c>
      <c r="BE141" s="175" t="n">
        <f aca="false">IF(N141="základní",J141,0)</f>
        <v>0</v>
      </c>
      <c r="BF141" s="175" t="n">
        <f aca="false">IF(N141="snížená",J141,0)</f>
        <v>0</v>
      </c>
      <c r="BG141" s="175" t="n">
        <f aca="false">IF(N141="zákl. přenesená",J141,0)</f>
        <v>0</v>
      </c>
      <c r="BH141" s="175" t="n">
        <f aca="false">IF(N141="sníž. přenesená",J141,0)</f>
        <v>0</v>
      </c>
      <c r="BI141" s="175" t="n">
        <f aca="false">IF(N141="nulová",J141,0)</f>
        <v>0</v>
      </c>
      <c r="BJ141" s="3" t="s">
        <v>80</v>
      </c>
      <c r="BK141" s="175" t="n">
        <f aca="false">ROUND(I141*H141,2)</f>
        <v>0</v>
      </c>
      <c r="BL141" s="3" t="s">
        <v>131</v>
      </c>
      <c r="BM141" s="174" t="s">
        <v>2617</v>
      </c>
    </row>
    <row r="142" s="176" customFormat="true" ht="12.8" hidden="false" customHeight="false" outlineLevel="0" collapsed="false">
      <c r="B142" s="177"/>
      <c r="D142" s="178" t="s">
        <v>133</v>
      </c>
      <c r="E142" s="179"/>
      <c r="F142" s="180" t="s">
        <v>2602</v>
      </c>
      <c r="H142" s="179"/>
      <c r="L142" s="177"/>
      <c r="M142" s="181"/>
      <c r="N142" s="182"/>
      <c r="O142" s="182"/>
      <c r="P142" s="182"/>
      <c r="Q142" s="182"/>
      <c r="R142" s="182"/>
      <c r="S142" s="182"/>
      <c r="T142" s="183"/>
      <c r="AT142" s="179" t="s">
        <v>133</v>
      </c>
      <c r="AU142" s="179" t="s">
        <v>82</v>
      </c>
      <c r="AV142" s="176" t="s">
        <v>80</v>
      </c>
      <c r="AW142" s="176" t="s">
        <v>29</v>
      </c>
      <c r="AX142" s="176" t="s">
        <v>72</v>
      </c>
      <c r="AY142" s="179" t="s">
        <v>124</v>
      </c>
    </row>
    <row r="143" s="184" customFormat="true" ht="12.8" hidden="false" customHeight="false" outlineLevel="0" collapsed="false">
      <c r="B143" s="185"/>
      <c r="D143" s="178" t="s">
        <v>133</v>
      </c>
      <c r="E143" s="186"/>
      <c r="F143" s="187" t="s">
        <v>2603</v>
      </c>
      <c r="H143" s="188" t="n">
        <v>95.7</v>
      </c>
      <c r="L143" s="185"/>
      <c r="M143" s="189"/>
      <c r="N143" s="190"/>
      <c r="O143" s="190"/>
      <c r="P143" s="190"/>
      <c r="Q143" s="190"/>
      <c r="R143" s="190"/>
      <c r="S143" s="190"/>
      <c r="T143" s="191"/>
      <c r="AT143" s="186" t="s">
        <v>133</v>
      </c>
      <c r="AU143" s="186" t="s">
        <v>82</v>
      </c>
      <c r="AV143" s="184" t="s">
        <v>82</v>
      </c>
      <c r="AW143" s="184" t="s">
        <v>29</v>
      </c>
      <c r="AX143" s="184" t="s">
        <v>80</v>
      </c>
      <c r="AY143" s="186" t="s">
        <v>124</v>
      </c>
    </row>
    <row r="144" s="22" customFormat="true" ht="16.5" hidden="false" customHeight="true" outlineLevel="0" collapsed="false">
      <c r="A144" s="17"/>
      <c r="B144" s="162"/>
      <c r="C144" s="205" t="s">
        <v>142</v>
      </c>
      <c r="D144" s="205" t="s">
        <v>272</v>
      </c>
      <c r="E144" s="206" t="s">
        <v>2618</v>
      </c>
      <c r="F144" s="207" t="s">
        <v>2619</v>
      </c>
      <c r="G144" s="208" t="s">
        <v>256</v>
      </c>
      <c r="H144" s="209" t="n">
        <v>97.614</v>
      </c>
      <c r="I144" s="210"/>
      <c r="J144" s="210" t="n">
        <f aca="false">ROUND(I144*H144,2)</f>
        <v>0</v>
      </c>
      <c r="K144" s="211"/>
      <c r="L144" s="212"/>
      <c r="M144" s="213"/>
      <c r="N144" s="214" t="s">
        <v>37</v>
      </c>
      <c r="O144" s="172" t="n">
        <v>0</v>
      </c>
      <c r="P144" s="172" t="n">
        <f aca="false">O144*H144</f>
        <v>0</v>
      </c>
      <c r="Q144" s="172" t="n">
        <v>0.11</v>
      </c>
      <c r="R144" s="172" t="n">
        <f aca="false">Q144*H144</f>
        <v>10.73754</v>
      </c>
      <c r="S144" s="172" t="n">
        <v>0</v>
      </c>
      <c r="T144" s="173" t="n">
        <f aca="false">S144*H144</f>
        <v>0</v>
      </c>
      <c r="U144" s="17"/>
      <c r="V144" s="17"/>
      <c r="W144" s="17"/>
      <c r="X144" s="17"/>
      <c r="Y144" s="17"/>
      <c r="Z144" s="17"/>
      <c r="AA144" s="17"/>
      <c r="AB144" s="17"/>
      <c r="AC144" s="17"/>
      <c r="AD144" s="17"/>
      <c r="AE144" s="17"/>
      <c r="AR144" s="174" t="s">
        <v>267</v>
      </c>
      <c r="AT144" s="174" t="s">
        <v>272</v>
      </c>
      <c r="AU144" s="174" t="s">
        <v>82</v>
      </c>
      <c r="AY144" s="3" t="s">
        <v>124</v>
      </c>
      <c r="BE144" s="175" t="n">
        <f aca="false">IF(N144="základní",J144,0)</f>
        <v>0</v>
      </c>
      <c r="BF144" s="175" t="n">
        <f aca="false">IF(N144="snížená",J144,0)</f>
        <v>0</v>
      </c>
      <c r="BG144" s="175" t="n">
        <f aca="false">IF(N144="zákl. přenesená",J144,0)</f>
        <v>0</v>
      </c>
      <c r="BH144" s="175" t="n">
        <f aca="false">IF(N144="sníž. přenesená",J144,0)</f>
        <v>0</v>
      </c>
      <c r="BI144" s="175" t="n">
        <f aca="false">IF(N144="nulová",J144,0)</f>
        <v>0</v>
      </c>
      <c r="BJ144" s="3" t="s">
        <v>80</v>
      </c>
      <c r="BK144" s="175" t="n">
        <f aca="false">ROUND(I144*H144,2)</f>
        <v>0</v>
      </c>
      <c r="BL144" s="3" t="s">
        <v>131</v>
      </c>
      <c r="BM144" s="174" t="s">
        <v>2620</v>
      </c>
    </row>
    <row r="145" s="184" customFormat="true" ht="12.8" hidden="false" customHeight="false" outlineLevel="0" collapsed="false">
      <c r="B145" s="185"/>
      <c r="D145" s="178" t="s">
        <v>133</v>
      </c>
      <c r="F145" s="187" t="s">
        <v>2621</v>
      </c>
      <c r="H145" s="188" t="n">
        <v>97.614</v>
      </c>
      <c r="L145" s="185"/>
      <c r="M145" s="189"/>
      <c r="N145" s="190"/>
      <c r="O145" s="190"/>
      <c r="P145" s="190"/>
      <c r="Q145" s="190"/>
      <c r="R145" s="190"/>
      <c r="S145" s="190"/>
      <c r="T145" s="191"/>
      <c r="AT145" s="186" t="s">
        <v>133</v>
      </c>
      <c r="AU145" s="186" t="s">
        <v>82</v>
      </c>
      <c r="AV145" s="184" t="s">
        <v>82</v>
      </c>
      <c r="AW145" s="184" t="s">
        <v>2</v>
      </c>
      <c r="AX145" s="184" t="s">
        <v>80</v>
      </c>
      <c r="AY145" s="186" t="s">
        <v>124</v>
      </c>
    </row>
    <row r="146" s="22" customFormat="true" ht="16.5" hidden="false" customHeight="true" outlineLevel="0" collapsed="false">
      <c r="A146" s="17"/>
      <c r="B146" s="162"/>
      <c r="C146" s="163" t="s">
        <v>131</v>
      </c>
      <c r="D146" s="163" t="s">
        <v>127</v>
      </c>
      <c r="E146" s="164" t="s">
        <v>2622</v>
      </c>
      <c r="F146" s="165" t="s">
        <v>2623</v>
      </c>
      <c r="G146" s="166" t="s">
        <v>256</v>
      </c>
      <c r="H146" s="167" t="n">
        <v>95.7</v>
      </c>
      <c r="I146" s="168"/>
      <c r="J146" s="168" t="n">
        <f aca="false">ROUND(I146*H146,2)</f>
        <v>0</v>
      </c>
      <c r="K146" s="169"/>
      <c r="L146" s="18"/>
      <c r="M146" s="170"/>
      <c r="N146" s="171" t="s">
        <v>37</v>
      </c>
      <c r="O146" s="172" t="n">
        <v>0.026</v>
      </c>
      <c r="P146" s="172" t="n">
        <f aca="false">O146*H146</f>
        <v>2.4882</v>
      </c>
      <c r="Q146" s="172" t="n">
        <v>0</v>
      </c>
      <c r="R146" s="172" t="n">
        <f aca="false">Q146*H146</f>
        <v>0</v>
      </c>
      <c r="S146" s="172" t="n">
        <v>0</v>
      </c>
      <c r="T146" s="173" t="n">
        <f aca="false">S146*H146</f>
        <v>0</v>
      </c>
      <c r="U146" s="17"/>
      <c r="V146" s="17"/>
      <c r="W146" s="17"/>
      <c r="X146" s="17"/>
      <c r="Y146" s="17"/>
      <c r="Z146" s="17"/>
      <c r="AA146" s="17"/>
      <c r="AB146" s="17"/>
      <c r="AC146" s="17"/>
      <c r="AD146" s="17"/>
      <c r="AE146" s="17"/>
      <c r="AR146" s="174" t="s">
        <v>131</v>
      </c>
      <c r="AT146" s="174" t="s">
        <v>127</v>
      </c>
      <c r="AU146" s="174" t="s">
        <v>82</v>
      </c>
      <c r="AY146" s="3" t="s">
        <v>124</v>
      </c>
      <c r="BE146" s="175" t="n">
        <f aca="false">IF(N146="základní",J146,0)</f>
        <v>0</v>
      </c>
      <c r="BF146" s="175" t="n">
        <f aca="false">IF(N146="snížená",J146,0)</f>
        <v>0</v>
      </c>
      <c r="BG146" s="175" t="n">
        <f aca="false">IF(N146="zákl. přenesená",J146,0)</f>
        <v>0</v>
      </c>
      <c r="BH146" s="175" t="n">
        <f aca="false">IF(N146="sníž. přenesená",J146,0)</f>
        <v>0</v>
      </c>
      <c r="BI146" s="175" t="n">
        <f aca="false">IF(N146="nulová",J146,0)</f>
        <v>0</v>
      </c>
      <c r="BJ146" s="3" t="s">
        <v>80</v>
      </c>
      <c r="BK146" s="175" t="n">
        <f aca="false">ROUND(I146*H146,2)</f>
        <v>0</v>
      </c>
      <c r="BL146" s="3" t="s">
        <v>131</v>
      </c>
      <c r="BM146" s="174" t="s">
        <v>2624</v>
      </c>
    </row>
    <row r="147" s="22" customFormat="true" ht="21.75" hidden="false" customHeight="true" outlineLevel="0" collapsed="false">
      <c r="A147" s="17"/>
      <c r="B147" s="162"/>
      <c r="C147" s="163" t="s">
        <v>248</v>
      </c>
      <c r="D147" s="163" t="s">
        <v>127</v>
      </c>
      <c r="E147" s="164" t="s">
        <v>2625</v>
      </c>
      <c r="F147" s="165" t="s">
        <v>2626</v>
      </c>
      <c r="G147" s="166" t="s">
        <v>256</v>
      </c>
      <c r="H147" s="167" t="n">
        <v>63.1</v>
      </c>
      <c r="I147" s="168"/>
      <c r="J147" s="168" t="n">
        <f aca="false">ROUND(I147*H147,2)</f>
        <v>0</v>
      </c>
      <c r="K147" s="169"/>
      <c r="L147" s="18"/>
      <c r="M147" s="170"/>
      <c r="N147" s="171" t="s">
        <v>37</v>
      </c>
      <c r="O147" s="172" t="n">
        <v>1.4</v>
      </c>
      <c r="P147" s="172" t="n">
        <f aca="false">O147*H147</f>
        <v>88.34</v>
      </c>
      <c r="Q147" s="172" t="n">
        <v>0.25081</v>
      </c>
      <c r="R147" s="172" t="n">
        <f aca="false">Q147*H147</f>
        <v>15.826111</v>
      </c>
      <c r="S147" s="172" t="n">
        <v>0</v>
      </c>
      <c r="T147" s="173" t="n">
        <f aca="false">S147*H147</f>
        <v>0</v>
      </c>
      <c r="U147" s="17"/>
      <c r="V147" s="17"/>
      <c r="W147" s="17"/>
      <c r="X147" s="17"/>
      <c r="Y147" s="17"/>
      <c r="Z147" s="17"/>
      <c r="AA147" s="17"/>
      <c r="AB147" s="17"/>
      <c r="AC147" s="17"/>
      <c r="AD147" s="17"/>
      <c r="AE147" s="17"/>
      <c r="AR147" s="174" t="s">
        <v>131</v>
      </c>
      <c r="AT147" s="174" t="s">
        <v>127</v>
      </c>
      <c r="AU147" s="174" t="s">
        <v>82</v>
      </c>
      <c r="AY147" s="3" t="s">
        <v>124</v>
      </c>
      <c r="BE147" s="175" t="n">
        <f aca="false">IF(N147="základní",J147,0)</f>
        <v>0</v>
      </c>
      <c r="BF147" s="175" t="n">
        <f aca="false">IF(N147="snížená",J147,0)</f>
        <v>0</v>
      </c>
      <c r="BG147" s="175" t="n">
        <f aca="false">IF(N147="zákl. přenesená",J147,0)</f>
        <v>0</v>
      </c>
      <c r="BH147" s="175" t="n">
        <f aca="false">IF(N147="sníž. přenesená",J147,0)</f>
        <v>0</v>
      </c>
      <c r="BI147" s="175" t="n">
        <f aca="false">IF(N147="nulová",J147,0)</f>
        <v>0</v>
      </c>
      <c r="BJ147" s="3" t="s">
        <v>80</v>
      </c>
      <c r="BK147" s="175" t="n">
        <f aca="false">ROUND(I147*H147,2)</f>
        <v>0</v>
      </c>
      <c r="BL147" s="3" t="s">
        <v>131</v>
      </c>
      <c r="BM147" s="174" t="s">
        <v>2627</v>
      </c>
    </row>
    <row r="148" s="176" customFormat="true" ht="12.8" hidden="false" customHeight="false" outlineLevel="0" collapsed="false">
      <c r="B148" s="177"/>
      <c r="D148" s="178" t="s">
        <v>133</v>
      </c>
      <c r="E148" s="179"/>
      <c r="F148" s="180" t="s">
        <v>2604</v>
      </c>
      <c r="H148" s="179"/>
      <c r="L148" s="177"/>
      <c r="M148" s="181"/>
      <c r="N148" s="182"/>
      <c r="O148" s="182"/>
      <c r="P148" s="182"/>
      <c r="Q148" s="182"/>
      <c r="R148" s="182"/>
      <c r="S148" s="182"/>
      <c r="T148" s="183"/>
      <c r="AT148" s="179" t="s">
        <v>133</v>
      </c>
      <c r="AU148" s="179" t="s">
        <v>82</v>
      </c>
      <c r="AV148" s="176" t="s">
        <v>80</v>
      </c>
      <c r="AW148" s="176" t="s">
        <v>29</v>
      </c>
      <c r="AX148" s="176" t="s">
        <v>72</v>
      </c>
      <c r="AY148" s="179" t="s">
        <v>124</v>
      </c>
    </row>
    <row r="149" s="184" customFormat="true" ht="12.8" hidden="false" customHeight="false" outlineLevel="0" collapsed="false">
      <c r="B149" s="185"/>
      <c r="D149" s="178" t="s">
        <v>133</v>
      </c>
      <c r="E149" s="186"/>
      <c r="F149" s="187" t="s">
        <v>2605</v>
      </c>
      <c r="H149" s="188" t="n">
        <v>63.1</v>
      </c>
      <c r="L149" s="185"/>
      <c r="M149" s="189"/>
      <c r="N149" s="190"/>
      <c r="O149" s="190"/>
      <c r="P149" s="190"/>
      <c r="Q149" s="190"/>
      <c r="R149" s="190"/>
      <c r="S149" s="190"/>
      <c r="T149" s="191"/>
      <c r="AT149" s="186" t="s">
        <v>133</v>
      </c>
      <c r="AU149" s="186" t="s">
        <v>82</v>
      </c>
      <c r="AV149" s="184" t="s">
        <v>82</v>
      </c>
      <c r="AW149" s="184" t="s">
        <v>29</v>
      </c>
      <c r="AX149" s="184" t="s">
        <v>80</v>
      </c>
      <c r="AY149" s="186" t="s">
        <v>124</v>
      </c>
    </row>
    <row r="150" s="22" customFormat="true" ht="16.5" hidden="false" customHeight="true" outlineLevel="0" collapsed="false">
      <c r="A150" s="17"/>
      <c r="B150" s="162"/>
      <c r="C150" s="205" t="s">
        <v>253</v>
      </c>
      <c r="D150" s="205" t="s">
        <v>272</v>
      </c>
      <c r="E150" s="206" t="s">
        <v>2628</v>
      </c>
      <c r="F150" s="207" t="s">
        <v>2629</v>
      </c>
      <c r="G150" s="208" t="s">
        <v>256</v>
      </c>
      <c r="H150" s="209" t="n">
        <v>64.362</v>
      </c>
      <c r="I150" s="210"/>
      <c r="J150" s="210" t="n">
        <f aca="false">ROUND(I150*H150,2)</f>
        <v>0</v>
      </c>
      <c r="K150" s="211"/>
      <c r="L150" s="212"/>
      <c r="M150" s="213"/>
      <c r="N150" s="214" t="s">
        <v>37</v>
      </c>
      <c r="O150" s="172" t="n">
        <v>0</v>
      </c>
      <c r="P150" s="172" t="n">
        <f aca="false">O150*H150</f>
        <v>0</v>
      </c>
      <c r="Q150" s="172" t="n">
        <v>0.118</v>
      </c>
      <c r="R150" s="172" t="n">
        <f aca="false">Q150*H150</f>
        <v>7.594716</v>
      </c>
      <c r="S150" s="172" t="n">
        <v>0</v>
      </c>
      <c r="T150" s="173" t="n">
        <f aca="false">S150*H150</f>
        <v>0</v>
      </c>
      <c r="U150" s="17"/>
      <c r="V150" s="17"/>
      <c r="W150" s="17"/>
      <c r="X150" s="17"/>
      <c r="Y150" s="17"/>
      <c r="Z150" s="17"/>
      <c r="AA150" s="17"/>
      <c r="AB150" s="17"/>
      <c r="AC150" s="17"/>
      <c r="AD150" s="17"/>
      <c r="AE150" s="17"/>
      <c r="AR150" s="174" t="s">
        <v>267</v>
      </c>
      <c r="AT150" s="174" t="s">
        <v>272</v>
      </c>
      <c r="AU150" s="174" t="s">
        <v>82</v>
      </c>
      <c r="AY150" s="3" t="s">
        <v>124</v>
      </c>
      <c r="BE150" s="175" t="n">
        <f aca="false">IF(N150="základní",J150,0)</f>
        <v>0</v>
      </c>
      <c r="BF150" s="175" t="n">
        <f aca="false">IF(N150="snížená",J150,0)</f>
        <v>0</v>
      </c>
      <c r="BG150" s="175" t="n">
        <f aca="false">IF(N150="zákl. přenesená",J150,0)</f>
        <v>0</v>
      </c>
      <c r="BH150" s="175" t="n">
        <f aca="false">IF(N150="sníž. přenesená",J150,0)</f>
        <v>0</v>
      </c>
      <c r="BI150" s="175" t="n">
        <f aca="false">IF(N150="nulová",J150,0)</f>
        <v>0</v>
      </c>
      <c r="BJ150" s="3" t="s">
        <v>80</v>
      </c>
      <c r="BK150" s="175" t="n">
        <f aca="false">ROUND(I150*H150,2)</f>
        <v>0</v>
      </c>
      <c r="BL150" s="3" t="s">
        <v>131</v>
      </c>
      <c r="BM150" s="174" t="s">
        <v>2630</v>
      </c>
    </row>
    <row r="151" s="184" customFormat="true" ht="12.8" hidden="false" customHeight="false" outlineLevel="0" collapsed="false">
      <c r="B151" s="185"/>
      <c r="D151" s="178" t="s">
        <v>133</v>
      </c>
      <c r="F151" s="187" t="s">
        <v>2631</v>
      </c>
      <c r="H151" s="188" t="n">
        <v>64.362</v>
      </c>
      <c r="L151" s="185"/>
      <c r="M151" s="189"/>
      <c r="N151" s="190"/>
      <c r="O151" s="190"/>
      <c r="P151" s="190"/>
      <c r="Q151" s="190"/>
      <c r="R151" s="190"/>
      <c r="S151" s="190"/>
      <c r="T151" s="191"/>
      <c r="AT151" s="186" t="s">
        <v>133</v>
      </c>
      <c r="AU151" s="186" t="s">
        <v>82</v>
      </c>
      <c r="AV151" s="184" t="s">
        <v>82</v>
      </c>
      <c r="AW151" s="184" t="s">
        <v>2</v>
      </c>
      <c r="AX151" s="184" t="s">
        <v>80</v>
      </c>
      <c r="AY151" s="186" t="s">
        <v>124</v>
      </c>
    </row>
    <row r="152" s="22" customFormat="true" ht="16.5" hidden="false" customHeight="true" outlineLevel="0" collapsed="false">
      <c r="A152" s="17"/>
      <c r="B152" s="162"/>
      <c r="C152" s="163" t="s">
        <v>260</v>
      </c>
      <c r="D152" s="163" t="s">
        <v>127</v>
      </c>
      <c r="E152" s="164" t="s">
        <v>2622</v>
      </c>
      <c r="F152" s="165" t="s">
        <v>2623</v>
      </c>
      <c r="G152" s="166" t="s">
        <v>256</v>
      </c>
      <c r="H152" s="167" t="n">
        <v>63.1</v>
      </c>
      <c r="I152" s="168"/>
      <c r="J152" s="168" t="n">
        <f aca="false">ROUND(I152*H152,2)</f>
        <v>0</v>
      </c>
      <c r="K152" s="169"/>
      <c r="L152" s="18"/>
      <c r="M152" s="170"/>
      <c r="N152" s="171" t="s">
        <v>37</v>
      </c>
      <c r="O152" s="172" t="n">
        <v>0.026</v>
      </c>
      <c r="P152" s="172" t="n">
        <f aca="false">O152*H152</f>
        <v>1.6406</v>
      </c>
      <c r="Q152" s="172" t="n">
        <v>0</v>
      </c>
      <c r="R152" s="172" t="n">
        <f aca="false">Q152*H152</f>
        <v>0</v>
      </c>
      <c r="S152" s="172" t="n">
        <v>0</v>
      </c>
      <c r="T152" s="173" t="n">
        <f aca="false">S152*H152</f>
        <v>0</v>
      </c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R152" s="174" t="s">
        <v>131</v>
      </c>
      <c r="AT152" s="174" t="s">
        <v>127</v>
      </c>
      <c r="AU152" s="174" t="s">
        <v>82</v>
      </c>
      <c r="AY152" s="3" t="s">
        <v>124</v>
      </c>
      <c r="BE152" s="175" t="n">
        <f aca="false">IF(N152="základní",J152,0)</f>
        <v>0</v>
      </c>
      <c r="BF152" s="175" t="n">
        <f aca="false">IF(N152="snížená",J152,0)</f>
        <v>0</v>
      </c>
      <c r="BG152" s="175" t="n">
        <f aca="false">IF(N152="zákl. přenesená",J152,0)</f>
        <v>0</v>
      </c>
      <c r="BH152" s="175" t="n">
        <f aca="false">IF(N152="sníž. přenesená",J152,0)</f>
        <v>0</v>
      </c>
      <c r="BI152" s="175" t="n">
        <f aca="false">IF(N152="nulová",J152,0)</f>
        <v>0</v>
      </c>
      <c r="BJ152" s="3" t="s">
        <v>80</v>
      </c>
      <c r="BK152" s="175" t="n">
        <f aca="false">ROUND(I152*H152,2)</f>
        <v>0</v>
      </c>
      <c r="BL152" s="3" t="s">
        <v>131</v>
      </c>
      <c r="BM152" s="174" t="s">
        <v>2632</v>
      </c>
    </row>
    <row r="153" s="22" customFormat="true" ht="21.75" hidden="false" customHeight="true" outlineLevel="0" collapsed="false">
      <c r="A153" s="17"/>
      <c r="B153" s="162"/>
      <c r="C153" s="163" t="s">
        <v>267</v>
      </c>
      <c r="D153" s="163" t="s">
        <v>127</v>
      </c>
      <c r="E153" s="164" t="s">
        <v>2633</v>
      </c>
      <c r="F153" s="165" t="s">
        <v>2634</v>
      </c>
      <c r="G153" s="166" t="s">
        <v>256</v>
      </c>
      <c r="H153" s="167" t="n">
        <v>123</v>
      </c>
      <c r="I153" s="168"/>
      <c r="J153" s="168" t="n">
        <f aca="false">ROUND(I153*H153,2)</f>
        <v>0</v>
      </c>
      <c r="K153" s="169"/>
      <c r="L153" s="18"/>
      <c r="M153" s="170"/>
      <c r="N153" s="171" t="s">
        <v>37</v>
      </c>
      <c r="O153" s="172" t="n">
        <v>0.066</v>
      </c>
      <c r="P153" s="172" t="n">
        <f aca="false">O153*H153</f>
        <v>8.118</v>
      </c>
      <c r="Q153" s="172" t="n">
        <v>0</v>
      </c>
      <c r="R153" s="172" t="n">
        <f aca="false">Q153*H153</f>
        <v>0</v>
      </c>
      <c r="S153" s="172" t="n">
        <v>0</v>
      </c>
      <c r="T153" s="173" t="n">
        <f aca="false">S153*H153</f>
        <v>0</v>
      </c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R153" s="174" t="s">
        <v>131</v>
      </c>
      <c r="AT153" s="174" t="s">
        <v>127</v>
      </c>
      <c r="AU153" s="174" t="s">
        <v>82</v>
      </c>
      <c r="AY153" s="3" t="s">
        <v>124</v>
      </c>
      <c r="BE153" s="175" t="n">
        <f aca="false">IF(N153="základní",J153,0)</f>
        <v>0</v>
      </c>
      <c r="BF153" s="175" t="n">
        <f aca="false">IF(N153="snížená",J153,0)</f>
        <v>0</v>
      </c>
      <c r="BG153" s="175" t="n">
        <f aca="false">IF(N153="zákl. přenesená",J153,0)</f>
        <v>0</v>
      </c>
      <c r="BH153" s="175" t="n">
        <f aca="false">IF(N153="sníž. přenesená",J153,0)</f>
        <v>0</v>
      </c>
      <c r="BI153" s="175" t="n">
        <f aca="false">IF(N153="nulová",J153,0)</f>
        <v>0</v>
      </c>
      <c r="BJ153" s="3" t="s">
        <v>80</v>
      </c>
      <c r="BK153" s="175" t="n">
        <f aca="false">ROUND(I153*H153,2)</f>
        <v>0</v>
      </c>
      <c r="BL153" s="3" t="s">
        <v>131</v>
      </c>
      <c r="BM153" s="174" t="s">
        <v>2635</v>
      </c>
    </row>
    <row r="154" s="176" customFormat="true" ht="12.8" hidden="false" customHeight="false" outlineLevel="0" collapsed="false">
      <c r="B154" s="177"/>
      <c r="D154" s="178" t="s">
        <v>133</v>
      </c>
      <c r="E154" s="179"/>
      <c r="F154" s="180" t="s">
        <v>2608</v>
      </c>
      <c r="H154" s="179"/>
      <c r="L154" s="177"/>
      <c r="M154" s="181"/>
      <c r="N154" s="182"/>
      <c r="O154" s="182"/>
      <c r="P154" s="182"/>
      <c r="Q154" s="182"/>
      <c r="R154" s="182"/>
      <c r="S154" s="182"/>
      <c r="T154" s="183"/>
      <c r="AT154" s="179" t="s">
        <v>133</v>
      </c>
      <c r="AU154" s="179" t="s">
        <v>82</v>
      </c>
      <c r="AV154" s="176" t="s">
        <v>80</v>
      </c>
      <c r="AW154" s="176" t="s">
        <v>29</v>
      </c>
      <c r="AX154" s="176" t="s">
        <v>72</v>
      </c>
      <c r="AY154" s="179" t="s">
        <v>124</v>
      </c>
    </row>
    <row r="155" s="184" customFormat="true" ht="12.8" hidden="false" customHeight="false" outlineLevel="0" collapsed="false">
      <c r="B155" s="185"/>
      <c r="D155" s="178" t="s">
        <v>133</v>
      </c>
      <c r="E155" s="186"/>
      <c r="F155" s="187" t="s">
        <v>2609</v>
      </c>
      <c r="H155" s="188" t="n">
        <v>123</v>
      </c>
      <c r="L155" s="185"/>
      <c r="M155" s="189"/>
      <c r="N155" s="190"/>
      <c r="O155" s="190"/>
      <c r="P155" s="190"/>
      <c r="Q155" s="190"/>
      <c r="R155" s="190"/>
      <c r="S155" s="190"/>
      <c r="T155" s="191"/>
      <c r="AT155" s="186" t="s">
        <v>133</v>
      </c>
      <c r="AU155" s="186" t="s">
        <v>82</v>
      </c>
      <c r="AV155" s="184" t="s">
        <v>82</v>
      </c>
      <c r="AW155" s="184" t="s">
        <v>29</v>
      </c>
      <c r="AX155" s="184" t="s">
        <v>80</v>
      </c>
      <c r="AY155" s="186" t="s">
        <v>124</v>
      </c>
    </row>
    <row r="156" s="22" customFormat="true" ht="16.5" hidden="false" customHeight="true" outlineLevel="0" collapsed="false">
      <c r="A156" s="17"/>
      <c r="B156" s="162"/>
      <c r="C156" s="163" t="s">
        <v>125</v>
      </c>
      <c r="D156" s="163" t="s">
        <v>127</v>
      </c>
      <c r="E156" s="164" t="s">
        <v>2636</v>
      </c>
      <c r="F156" s="165" t="s">
        <v>2637</v>
      </c>
      <c r="G156" s="166" t="s">
        <v>256</v>
      </c>
      <c r="H156" s="167" t="n">
        <v>123</v>
      </c>
      <c r="I156" s="168"/>
      <c r="J156" s="168" t="n">
        <f aca="false">ROUND(I156*H156,2)</f>
        <v>0</v>
      </c>
      <c r="K156" s="169"/>
      <c r="L156" s="18"/>
      <c r="M156" s="170"/>
      <c r="N156" s="171" t="s">
        <v>37</v>
      </c>
      <c r="O156" s="172" t="n">
        <v>0.002</v>
      </c>
      <c r="P156" s="172" t="n">
        <f aca="false">O156*H156</f>
        <v>0.246</v>
      </c>
      <c r="Q156" s="172" t="n">
        <v>0</v>
      </c>
      <c r="R156" s="172" t="n">
        <f aca="false">Q156*H156</f>
        <v>0</v>
      </c>
      <c r="S156" s="172" t="n">
        <v>0</v>
      </c>
      <c r="T156" s="173" t="n">
        <f aca="false">S156*H156</f>
        <v>0</v>
      </c>
      <c r="U156" s="17"/>
      <c r="V156" s="17"/>
      <c r="W156" s="17"/>
      <c r="X156" s="17"/>
      <c r="Y156" s="17"/>
      <c r="Z156" s="17"/>
      <c r="AA156" s="17"/>
      <c r="AB156" s="17"/>
      <c r="AC156" s="17"/>
      <c r="AD156" s="17"/>
      <c r="AE156" s="17"/>
      <c r="AR156" s="174" t="s">
        <v>131</v>
      </c>
      <c r="AT156" s="174" t="s">
        <v>127</v>
      </c>
      <c r="AU156" s="174" t="s">
        <v>82</v>
      </c>
      <c r="AY156" s="3" t="s">
        <v>124</v>
      </c>
      <c r="BE156" s="175" t="n">
        <f aca="false">IF(N156="základní",J156,0)</f>
        <v>0</v>
      </c>
      <c r="BF156" s="175" t="n">
        <f aca="false">IF(N156="snížená",J156,0)</f>
        <v>0</v>
      </c>
      <c r="BG156" s="175" t="n">
        <f aca="false">IF(N156="zákl. přenesená",J156,0)</f>
        <v>0</v>
      </c>
      <c r="BH156" s="175" t="n">
        <f aca="false">IF(N156="sníž. přenesená",J156,0)</f>
        <v>0</v>
      </c>
      <c r="BI156" s="175" t="n">
        <f aca="false">IF(N156="nulová",J156,0)</f>
        <v>0</v>
      </c>
      <c r="BJ156" s="3" t="s">
        <v>80</v>
      </c>
      <c r="BK156" s="175" t="n">
        <f aca="false">ROUND(I156*H156,2)</f>
        <v>0</v>
      </c>
      <c r="BL156" s="3" t="s">
        <v>131</v>
      </c>
      <c r="BM156" s="174" t="s">
        <v>2638</v>
      </c>
    </row>
    <row r="157" s="22" customFormat="true" ht="21.75" hidden="false" customHeight="true" outlineLevel="0" collapsed="false">
      <c r="A157" s="17"/>
      <c r="B157" s="162"/>
      <c r="C157" s="163" t="s">
        <v>277</v>
      </c>
      <c r="D157" s="163" t="s">
        <v>127</v>
      </c>
      <c r="E157" s="164" t="s">
        <v>2639</v>
      </c>
      <c r="F157" s="165" t="s">
        <v>2640</v>
      </c>
      <c r="G157" s="166" t="s">
        <v>256</v>
      </c>
      <c r="H157" s="167" t="n">
        <v>123</v>
      </c>
      <c r="I157" s="168"/>
      <c r="J157" s="168" t="n">
        <f aca="false">ROUND(I157*H157,2)</f>
        <v>0</v>
      </c>
      <c r="K157" s="169"/>
      <c r="L157" s="18"/>
      <c r="M157" s="170"/>
      <c r="N157" s="171" t="s">
        <v>37</v>
      </c>
      <c r="O157" s="172" t="n">
        <v>0.056</v>
      </c>
      <c r="P157" s="172" t="n">
        <f aca="false">O157*H157</f>
        <v>6.888</v>
      </c>
      <c r="Q157" s="172" t="n">
        <v>0</v>
      </c>
      <c r="R157" s="172" t="n">
        <f aca="false">Q157*H157</f>
        <v>0</v>
      </c>
      <c r="S157" s="172" t="n">
        <v>0</v>
      </c>
      <c r="T157" s="173" t="n">
        <f aca="false">S157*H157</f>
        <v>0</v>
      </c>
      <c r="U157" s="17"/>
      <c r="V157" s="17"/>
      <c r="W157" s="17"/>
      <c r="X157" s="17"/>
      <c r="Y157" s="17"/>
      <c r="Z157" s="17"/>
      <c r="AA157" s="17"/>
      <c r="AB157" s="17"/>
      <c r="AC157" s="17"/>
      <c r="AD157" s="17"/>
      <c r="AE157" s="17"/>
      <c r="AR157" s="174" t="s">
        <v>131</v>
      </c>
      <c r="AT157" s="174" t="s">
        <v>127</v>
      </c>
      <c r="AU157" s="174" t="s">
        <v>82</v>
      </c>
      <c r="AY157" s="3" t="s">
        <v>124</v>
      </c>
      <c r="BE157" s="175" t="n">
        <f aca="false">IF(N157="základní",J157,0)</f>
        <v>0</v>
      </c>
      <c r="BF157" s="175" t="n">
        <f aca="false">IF(N157="snížená",J157,0)</f>
        <v>0</v>
      </c>
      <c r="BG157" s="175" t="n">
        <f aca="false">IF(N157="zákl. přenesená",J157,0)</f>
        <v>0</v>
      </c>
      <c r="BH157" s="175" t="n">
        <f aca="false">IF(N157="sníž. přenesená",J157,0)</f>
        <v>0</v>
      </c>
      <c r="BI157" s="175" t="n">
        <f aca="false">IF(N157="nulová",J157,0)</f>
        <v>0</v>
      </c>
      <c r="BJ157" s="3" t="s">
        <v>80</v>
      </c>
      <c r="BK157" s="175" t="n">
        <f aca="false">ROUND(I157*H157,2)</f>
        <v>0</v>
      </c>
      <c r="BL157" s="3" t="s">
        <v>131</v>
      </c>
      <c r="BM157" s="174" t="s">
        <v>2641</v>
      </c>
    </row>
    <row r="158" s="22" customFormat="true" ht="21.75" hidden="false" customHeight="true" outlineLevel="0" collapsed="false">
      <c r="A158" s="17"/>
      <c r="B158" s="162"/>
      <c r="C158" s="163" t="s">
        <v>283</v>
      </c>
      <c r="D158" s="163" t="s">
        <v>127</v>
      </c>
      <c r="E158" s="164" t="s">
        <v>2642</v>
      </c>
      <c r="F158" s="165" t="s">
        <v>2643</v>
      </c>
      <c r="G158" s="166" t="s">
        <v>256</v>
      </c>
      <c r="H158" s="167" t="n">
        <v>123</v>
      </c>
      <c r="I158" s="168"/>
      <c r="J158" s="168" t="n">
        <f aca="false">ROUND(I158*H158,2)</f>
        <v>0</v>
      </c>
      <c r="K158" s="169"/>
      <c r="L158" s="18"/>
      <c r="M158" s="170"/>
      <c r="N158" s="171" t="s">
        <v>37</v>
      </c>
      <c r="O158" s="172" t="n">
        <v>0.004</v>
      </c>
      <c r="P158" s="172" t="n">
        <f aca="false">O158*H158</f>
        <v>0.492</v>
      </c>
      <c r="Q158" s="172" t="n">
        <v>0</v>
      </c>
      <c r="R158" s="172" t="n">
        <f aca="false">Q158*H158</f>
        <v>0</v>
      </c>
      <c r="S158" s="172" t="n">
        <v>0</v>
      </c>
      <c r="T158" s="173" t="n">
        <f aca="false">S158*H158</f>
        <v>0</v>
      </c>
      <c r="U158" s="17"/>
      <c r="V158" s="17"/>
      <c r="W158" s="17"/>
      <c r="X158" s="17"/>
      <c r="Y158" s="17"/>
      <c r="Z158" s="17"/>
      <c r="AA158" s="17"/>
      <c r="AB158" s="17"/>
      <c r="AC158" s="17"/>
      <c r="AD158" s="17"/>
      <c r="AE158" s="17"/>
      <c r="AR158" s="174" t="s">
        <v>131</v>
      </c>
      <c r="AT158" s="174" t="s">
        <v>127</v>
      </c>
      <c r="AU158" s="174" t="s">
        <v>82</v>
      </c>
      <c r="AY158" s="3" t="s">
        <v>124</v>
      </c>
      <c r="BE158" s="175" t="n">
        <f aca="false">IF(N158="základní",J158,0)</f>
        <v>0</v>
      </c>
      <c r="BF158" s="175" t="n">
        <f aca="false">IF(N158="snížená",J158,0)</f>
        <v>0</v>
      </c>
      <c r="BG158" s="175" t="n">
        <f aca="false">IF(N158="zákl. přenesená",J158,0)</f>
        <v>0</v>
      </c>
      <c r="BH158" s="175" t="n">
        <f aca="false">IF(N158="sníž. přenesená",J158,0)</f>
        <v>0</v>
      </c>
      <c r="BI158" s="175" t="n">
        <f aca="false">IF(N158="nulová",J158,0)</f>
        <v>0</v>
      </c>
      <c r="BJ158" s="3" t="s">
        <v>80</v>
      </c>
      <c r="BK158" s="175" t="n">
        <f aca="false">ROUND(I158*H158,2)</f>
        <v>0</v>
      </c>
      <c r="BL158" s="3" t="s">
        <v>131</v>
      </c>
      <c r="BM158" s="174" t="s">
        <v>2644</v>
      </c>
    </row>
    <row r="159" s="22" customFormat="true" ht="21.75" hidden="false" customHeight="true" outlineLevel="0" collapsed="false">
      <c r="A159" s="17"/>
      <c r="B159" s="162"/>
      <c r="C159" s="163" t="s">
        <v>294</v>
      </c>
      <c r="D159" s="163" t="s">
        <v>127</v>
      </c>
      <c r="E159" s="164" t="s">
        <v>2645</v>
      </c>
      <c r="F159" s="165" t="s">
        <v>2646</v>
      </c>
      <c r="G159" s="166" t="s">
        <v>256</v>
      </c>
      <c r="H159" s="167" t="n">
        <v>123</v>
      </c>
      <c r="I159" s="168"/>
      <c r="J159" s="168" t="n">
        <f aca="false">ROUND(I159*H159,2)</f>
        <v>0</v>
      </c>
      <c r="K159" s="169"/>
      <c r="L159" s="18"/>
      <c r="M159" s="170"/>
      <c r="N159" s="171" t="s">
        <v>37</v>
      </c>
      <c r="O159" s="172" t="n">
        <v>0.027</v>
      </c>
      <c r="P159" s="172" t="n">
        <f aca="false">O159*H159</f>
        <v>3.321</v>
      </c>
      <c r="Q159" s="172" t="n">
        <v>0</v>
      </c>
      <c r="R159" s="172" t="n">
        <f aca="false">Q159*H159</f>
        <v>0</v>
      </c>
      <c r="S159" s="172" t="n">
        <v>0</v>
      </c>
      <c r="T159" s="173" t="n">
        <f aca="false">S159*H159</f>
        <v>0</v>
      </c>
      <c r="U159" s="17"/>
      <c r="V159" s="17"/>
      <c r="W159" s="17"/>
      <c r="X159" s="17"/>
      <c r="Y159" s="17"/>
      <c r="Z159" s="17"/>
      <c r="AA159" s="17"/>
      <c r="AB159" s="17"/>
      <c r="AC159" s="17"/>
      <c r="AD159" s="17"/>
      <c r="AE159" s="17"/>
      <c r="AR159" s="174" t="s">
        <v>131</v>
      </c>
      <c r="AT159" s="174" t="s">
        <v>127</v>
      </c>
      <c r="AU159" s="174" t="s">
        <v>82</v>
      </c>
      <c r="AY159" s="3" t="s">
        <v>124</v>
      </c>
      <c r="BE159" s="175" t="n">
        <f aca="false">IF(N159="základní",J159,0)</f>
        <v>0</v>
      </c>
      <c r="BF159" s="175" t="n">
        <f aca="false">IF(N159="snížená",J159,0)</f>
        <v>0</v>
      </c>
      <c r="BG159" s="175" t="n">
        <f aca="false">IF(N159="zákl. přenesená",J159,0)</f>
        <v>0</v>
      </c>
      <c r="BH159" s="175" t="n">
        <f aca="false">IF(N159="sníž. přenesená",J159,0)</f>
        <v>0</v>
      </c>
      <c r="BI159" s="175" t="n">
        <f aca="false">IF(N159="nulová",J159,0)</f>
        <v>0</v>
      </c>
      <c r="BJ159" s="3" t="s">
        <v>80</v>
      </c>
      <c r="BK159" s="175" t="n">
        <f aca="false">ROUND(I159*H159,2)</f>
        <v>0</v>
      </c>
      <c r="BL159" s="3" t="s">
        <v>131</v>
      </c>
      <c r="BM159" s="174" t="s">
        <v>2647</v>
      </c>
    </row>
    <row r="160" s="22" customFormat="true" ht="16.5" hidden="false" customHeight="true" outlineLevel="0" collapsed="false">
      <c r="A160" s="17"/>
      <c r="B160" s="162"/>
      <c r="C160" s="163" t="s">
        <v>300</v>
      </c>
      <c r="D160" s="163" t="s">
        <v>127</v>
      </c>
      <c r="E160" s="164" t="s">
        <v>2648</v>
      </c>
      <c r="F160" s="165" t="s">
        <v>2649</v>
      </c>
      <c r="G160" s="166" t="s">
        <v>256</v>
      </c>
      <c r="H160" s="167" t="n">
        <v>123</v>
      </c>
      <c r="I160" s="168"/>
      <c r="J160" s="168" t="n">
        <f aca="false">ROUND(I160*H160,2)</f>
        <v>0</v>
      </c>
      <c r="K160" s="169"/>
      <c r="L160" s="18"/>
      <c r="M160" s="170"/>
      <c r="N160" s="171" t="s">
        <v>37</v>
      </c>
      <c r="O160" s="172" t="n">
        <v>0.029</v>
      </c>
      <c r="P160" s="172" t="n">
        <f aca="false">O160*H160</f>
        <v>3.567</v>
      </c>
      <c r="Q160" s="172" t="n">
        <v>0</v>
      </c>
      <c r="R160" s="172" t="n">
        <f aca="false">Q160*H160</f>
        <v>0</v>
      </c>
      <c r="S160" s="172" t="n">
        <v>0</v>
      </c>
      <c r="T160" s="173" t="n">
        <f aca="false">S160*H160</f>
        <v>0</v>
      </c>
      <c r="U160" s="17"/>
      <c r="V160" s="17"/>
      <c r="W160" s="17"/>
      <c r="X160" s="17"/>
      <c r="Y160" s="17"/>
      <c r="Z160" s="17"/>
      <c r="AA160" s="17"/>
      <c r="AB160" s="17"/>
      <c r="AC160" s="17"/>
      <c r="AD160" s="17"/>
      <c r="AE160" s="17"/>
      <c r="AR160" s="174" t="s">
        <v>131</v>
      </c>
      <c r="AT160" s="174" t="s">
        <v>127</v>
      </c>
      <c r="AU160" s="174" t="s">
        <v>82</v>
      </c>
      <c r="AY160" s="3" t="s">
        <v>124</v>
      </c>
      <c r="BE160" s="175" t="n">
        <f aca="false">IF(N160="základní",J160,0)</f>
        <v>0</v>
      </c>
      <c r="BF160" s="175" t="n">
        <f aca="false">IF(N160="snížená",J160,0)</f>
        <v>0</v>
      </c>
      <c r="BG160" s="175" t="n">
        <f aca="false">IF(N160="zákl. přenesená",J160,0)</f>
        <v>0</v>
      </c>
      <c r="BH160" s="175" t="n">
        <f aca="false">IF(N160="sníž. přenesená",J160,0)</f>
        <v>0</v>
      </c>
      <c r="BI160" s="175" t="n">
        <f aca="false">IF(N160="nulová",J160,0)</f>
        <v>0</v>
      </c>
      <c r="BJ160" s="3" t="s">
        <v>80</v>
      </c>
      <c r="BK160" s="175" t="n">
        <f aca="false">ROUND(I160*H160,2)</f>
        <v>0</v>
      </c>
      <c r="BL160" s="3" t="s">
        <v>131</v>
      </c>
      <c r="BM160" s="174" t="s">
        <v>2650</v>
      </c>
    </row>
    <row r="161" s="22" customFormat="true" ht="21.75" hidden="false" customHeight="true" outlineLevel="0" collapsed="false">
      <c r="A161" s="17"/>
      <c r="B161" s="162"/>
      <c r="C161" s="163" t="s">
        <v>308</v>
      </c>
      <c r="D161" s="163" t="s">
        <v>127</v>
      </c>
      <c r="E161" s="164" t="s">
        <v>2651</v>
      </c>
      <c r="F161" s="165" t="s">
        <v>2652</v>
      </c>
      <c r="G161" s="166" t="s">
        <v>256</v>
      </c>
      <c r="H161" s="167" t="n">
        <v>167</v>
      </c>
      <c r="I161" s="168"/>
      <c r="J161" s="168" t="n">
        <f aca="false">ROUND(I161*H161,2)</f>
        <v>0</v>
      </c>
      <c r="K161" s="169"/>
      <c r="L161" s="18"/>
      <c r="M161" s="170"/>
      <c r="N161" s="171" t="s">
        <v>37</v>
      </c>
      <c r="O161" s="172" t="n">
        <v>0.342</v>
      </c>
      <c r="P161" s="172" t="n">
        <f aca="false">O161*H161</f>
        <v>57.114</v>
      </c>
      <c r="Q161" s="172" t="n">
        <v>0.13188</v>
      </c>
      <c r="R161" s="172" t="n">
        <f aca="false">Q161*H161</f>
        <v>22.02396</v>
      </c>
      <c r="S161" s="172" t="n">
        <v>0</v>
      </c>
      <c r="T161" s="173" t="n">
        <f aca="false">S161*H161</f>
        <v>0</v>
      </c>
      <c r="U161" s="17"/>
      <c r="V161" s="17"/>
      <c r="W161" s="17"/>
      <c r="X161" s="17"/>
      <c r="Y161" s="17"/>
      <c r="Z161" s="17"/>
      <c r="AA161" s="17"/>
      <c r="AB161" s="17"/>
      <c r="AC161" s="17"/>
      <c r="AD161" s="17"/>
      <c r="AE161" s="17"/>
      <c r="AR161" s="174" t="s">
        <v>131</v>
      </c>
      <c r="AT161" s="174" t="s">
        <v>127</v>
      </c>
      <c r="AU161" s="174" t="s">
        <v>82</v>
      </c>
      <c r="AY161" s="3" t="s">
        <v>124</v>
      </c>
      <c r="BE161" s="175" t="n">
        <f aca="false">IF(N161="základní",J161,0)</f>
        <v>0</v>
      </c>
      <c r="BF161" s="175" t="n">
        <f aca="false">IF(N161="snížená",J161,0)</f>
        <v>0</v>
      </c>
      <c r="BG161" s="175" t="n">
        <f aca="false">IF(N161="zákl. přenesená",J161,0)</f>
        <v>0</v>
      </c>
      <c r="BH161" s="175" t="n">
        <f aca="false">IF(N161="sníž. přenesená",J161,0)</f>
        <v>0</v>
      </c>
      <c r="BI161" s="175" t="n">
        <f aca="false">IF(N161="nulová",J161,0)</f>
        <v>0</v>
      </c>
      <c r="BJ161" s="3" t="s">
        <v>80</v>
      </c>
      <c r="BK161" s="175" t="n">
        <f aca="false">ROUND(I161*H161,2)</f>
        <v>0</v>
      </c>
      <c r="BL161" s="3" t="s">
        <v>131</v>
      </c>
      <c r="BM161" s="174" t="s">
        <v>2653</v>
      </c>
    </row>
    <row r="162" s="176" customFormat="true" ht="12.8" hidden="false" customHeight="false" outlineLevel="0" collapsed="false">
      <c r="B162" s="177"/>
      <c r="D162" s="178" t="s">
        <v>133</v>
      </c>
      <c r="E162" s="179"/>
      <c r="F162" s="180" t="s">
        <v>2654</v>
      </c>
      <c r="H162" s="179"/>
      <c r="L162" s="177"/>
      <c r="M162" s="181"/>
      <c r="N162" s="182"/>
      <c r="O162" s="182"/>
      <c r="P162" s="182"/>
      <c r="Q162" s="182"/>
      <c r="R162" s="182"/>
      <c r="S162" s="182"/>
      <c r="T162" s="183"/>
      <c r="AT162" s="179" t="s">
        <v>133</v>
      </c>
      <c r="AU162" s="179" t="s">
        <v>82</v>
      </c>
      <c r="AV162" s="176" t="s">
        <v>80</v>
      </c>
      <c r="AW162" s="176" t="s">
        <v>29</v>
      </c>
      <c r="AX162" s="176" t="s">
        <v>72</v>
      </c>
      <c r="AY162" s="179" t="s">
        <v>124</v>
      </c>
    </row>
    <row r="163" s="184" customFormat="true" ht="12.8" hidden="false" customHeight="false" outlineLevel="0" collapsed="false">
      <c r="B163" s="185"/>
      <c r="D163" s="178" t="s">
        <v>133</v>
      </c>
      <c r="E163" s="186"/>
      <c r="F163" s="187" t="s">
        <v>2655</v>
      </c>
      <c r="H163" s="188" t="n">
        <v>167</v>
      </c>
      <c r="L163" s="185"/>
      <c r="M163" s="189"/>
      <c r="N163" s="190"/>
      <c r="O163" s="190"/>
      <c r="P163" s="190"/>
      <c r="Q163" s="190"/>
      <c r="R163" s="190"/>
      <c r="S163" s="190"/>
      <c r="T163" s="191"/>
      <c r="AT163" s="186" t="s">
        <v>133</v>
      </c>
      <c r="AU163" s="186" t="s">
        <v>82</v>
      </c>
      <c r="AV163" s="184" t="s">
        <v>82</v>
      </c>
      <c r="AW163" s="184" t="s">
        <v>29</v>
      </c>
      <c r="AX163" s="184" t="s">
        <v>80</v>
      </c>
      <c r="AY163" s="186" t="s">
        <v>124</v>
      </c>
    </row>
    <row r="164" s="22" customFormat="true" ht="21.75" hidden="false" customHeight="true" outlineLevel="0" collapsed="false">
      <c r="A164" s="17"/>
      <c r="B164" s="162"/>
      <c r="C164" s="163" t="s">
        <v>7</v>
      </c>
      <c r="D164" s="163" t="s">
        <v>127</v>
      </c>
      <c r="E164" s="164" t="s">
        <v>2656</v>
      </c>
      <c r="F164" s="165" t="s">
        <v>2657</v>
      </c>
      <c r="G164" s="166" t="s">
        <v>256</v>
      </c>
      <c r="H164" s="167" t="n">
        <v>33.8</v>
      </c>
      <c r="I164" s="168"/>
      <c r="J164" s="168" t="n">
        <f aca="false">ROUND(I164*H164,2)</f>
        <v>0</v>
      </c>
      <c r="K164" s="169"/>
      <c r="L164" s="18"/>
      <c r="M164" s="170"/>
      <c r="N164" s="171" t="s">
        <v>37</v>
      </c>
      <c r="O164" s="172" t="n">
        <v>1.131</v>
      </c>
      <c r="P164" s="172" t="n">
        <f aca="false">O164*H164</f>
        <v>38.2278</v>
      </c>
      <c r="Q164" s="172" t="n">
        <v>0.19536</v>
      </c>
      <c r="R164" s="172" t="n">
        <f aca="false">Q164*H164</f>
        <v>6.603168</v>
      </c>
      <c r="S164" s="172" t="n">
        <v>0</v>
      </c>
      <c r="T164" s="173" t="n">
        <f aca="false">S164*H164</f>
        <v>0</v>
      </c>
      <c r="U164" s="17"/>
      <c r="V164" s="17"/>
      <c r="W164" s="17"/>
      <c r="X164" s="17"/>
      <c r="Y164" s="17"/>
      <c r="Z164" s="17"/>
      <c r="AA164" s="17"/>
      <c r="AB164" s="17"/>
      <c r="AC164" s="17"/>
      <c r="AD164" s="17"/>
      <c r="AE164" s="17"/>
      <c r="AR164" s="174" t="s">
        <v>131</v>
      </c>
      <c r="AT164" s="174" t="s">
        <v>127</v>
      </c>
      <c r="AU164" s="174" t="s">
        <v>82</v>
      </c>
      <c r="AY164" s="3" t="s">
        <v>124</v>
      </c>
      <c r="BE164" s="175" t="n">
        <f aca="false">IF(N164="základní",J164,0)</f>
        <v>0</v>
      </c>
      <c r="BF164" s="175" t="n">
        <f aca="false">IF(N164="snížená",J164,0)</f>
        <v>0</v>
      </c>
      <c r="BG164" s="175" t="n">
        <f aca="false">IF(N164="zákl. přenesená",J164,0)</f>
        <v>0</v>
      </c>
      <c r="BH164" s="175" t="n">
        <f aca="false">IF(N164="sníž. přenesená",J164,0)</f>
        <v>0</v>
      </c>
      <c r="BI164" s="175" t="n">
        <f aca="false">IF(N164="nulová",J164,0)</f>
        <v>0</v>
      </c>
      <c r="BJ164" s="3" t="s">
        <v>80</v>
      </c>
      <c r="BK164" s="175" t="n">
        <f aca="false">ROUND(I164*H164,2)</f>
        <v>0</v>
      </c>
      <c r="BL164" s="3" t="s">
        <v>131</v>
      </c>
      <c r="BM164" s="174" t="s">
        <v>2658</v>
      </c>
    </row>
    <row r="165" s="176" customFormat="true" ht="12.8" hidden="false" customHeight="false" outlineLevel="0" collapsed="false">
      <c r="B165" s="177"/>
      <c r="D165" s="178" t="s">
        <v>133</v>
      </c>
      <c r="E165" s="179"/>
      <c r="F165" s="180" t="s">
        <v>2610</v>
      </c>
      <c r="H165" s="179"/>
      <c r="L165" s="177"/>
      <c r="M165" s="181"/>
      <c r="N165" s="182"/>
      <c r="O165" s="182"/>
      <c r="P165" s="182"/>
      <c r="Q165" s="182"/>
      <c r="R165" s="182"/>
      <c r="S165" s="182"/>
      <c r="T165" s="183"/>
      <c r="AT165" s="179" t="s">
        <v>133</v>
      </c>
      <c r="AU165" s="179" t="s">
        <v>82</v>
      </c>
      <c r="AV165" s="176" t="s">
        <v>80</v>
      </c>
      <c r="AW165" s="176" t="s">
        <v>29</v>
      </c>
      <c r="AX165" s="176" t="s">
        <v>72</v>
      </c>
      <c r="AY165" s="179" t="s">
        <v>124</v>
      </c>
    </row>
    <row r="166" s="184" customFormat="true" ht="12.8" hidden="false" customHeight="false" outlineLevel="0" collapsed="false">
      <c r="B166" s="185"/>
      <c r="D166" s="178" t="s">
        <v>133</v>
      </c>
      <c r="E166" s="186"/>
      <c r="F166" s="187" t="s">
        <v>2611</v>
      </c>
      <c r="H166" s="188" t="n">
        <v>33.8</v>
      </c>
      <c r="L166" s="185"/>
      <c r="M166" s="189"/>
      <c r="N166" s="190"/>
      <c r="O166" s="190"/>
      <c r="P166" s="190"/>
      <c r="Q166" s="190"/>
      <c r="R166" s="190"/>
      <c r="S166" s="190"/>
      <c r="T166" s="191"/>
      <c r="AT166" s="186" t="s">
        <v>133</v>
      </c>
      <c r="AU166" s="186" t="s">
        <v>82</v>
      </c>
      <c r="AV166" s="184" t="s">
        <v>82</v>
      </c>
      <c r="AW166" s="184" t="s">
        <v>29</v>
      </c>
      <c r="AX166" s="184" t="s">
        <v>80</v>
      </c>
      <c r="AY166" s="186" t="s">
        <v>124</v>
      </c>
    </row>
    <row r="167" s="22" customFormat="true" ht="16.5" hidden="false" customHeight="true" outlineLevel="0" collapsed="false">
      <c r="A167" s="17"/>
      <c r="B167" s="162"/>
      <c r="C167" s="205" t="s">
        <v>321</v>
      </c>
      <c r="D167" s="205" t="s">
        <v>272</v>
      </c>
      <c r="E167" s="206" t="s">
        <v>2659</v>
      </c>
      <c r="F167" s="207" t="s">
        <v>2660</v>
      </c>
      <c r="G167" s="208" t="s">
        <v>256</v>
      </c>
      <c r="H167" s="209" t="n">
        <v>34.476</v>
      </c>
      <c r="I167" s="210"/>
      <c r="J167" s="210" t="n">
        <f aca="false">ROUND(I167*H167,2)</f>
        <v>0</v>
      </c>
      <c r="K167" s="211"/>
      <c r="L167" s="212"/>
      <c r="M167" s="213"/>
      <c r="N167" s="214" t="s">
        <v>37</v>
      </c>
      <c r="O167" s="172" t="n">
        <v>0</v>
      </c>
      <c r="P167" s="172" t="n">
        <f aca="false">O167*H167</f>
        <v>0</v>
      </c>
      <c r="Q167" s="172" t="n">
        <v>0.222</v>
      </c>
      <c r="R167" s="172" t="n">
        <f aca="false">Q167*H167</f>
        <v>7.653672</v>
      </c>
      <c r="S167" s="172" t="n">
        <v>0</v>
      </c>
      <c r="T167" s="173" t="n">
        <f aca="false">S167*H167</f>
        <v>0</v>
      </c>
      <c r="U167" s="17"/>
      <c r="V167" s="17"/>
      <c r="W167" s="17"/>
      <c r="X167" s="17"/>
      <c r="Y167" s="17"/>
      <c r="Z167" s="17"/>
      <c r="AA167" s="17"/>
      <c r="AB167" s="17"/>
      <c r="AC167" s="17"/>
      <c r="AD167" s="17"/>
      <c r="AE167" s="17"/>
      <c r="AR167" s="174" t="s">
        <v>267</v>
      </c>
      <c r="AT167" s="174" t="s">
        <v>272</v>
      </c>
      <c r="AU167" s="174" t="s">
        <v>82</v>
      </c>
      <c r="AY167" s="3" t="s">
        <v>124</v>
      </c>
      <c r="BE167" s="175" t="n">
        <f aca="false">IF(N167="základní",J167,0)</f>
        <v>0</v>
      </c>
      <c r="BF167" s="175" t="n">
        <f aca="false">IF(N167="snížená",J167,0)</f>
        <v>0</v>
      </c>
      <c r="BG167" s="175" t="n">
        <f aca="false">IF(N167="zákl. přenesená",J167,0)</f>
        <v>0</v>
      </c>
      <c r="BH167" s="175" t="n">
        <f aca="false">IF(N167="sníž. přenesená",J167,0)</f>
        <v>0</v>
      </c>
      <c r="BI167" s="175" t="n">
        <f aca="false">IF(N167="nulová",J167,0)</f>
        <v>0</v>
      </c>
      <c r="BJ167" s="3" t="s">
        <v>80</v>
      </c>
      <c r="BK167" s="175" t="n">
        <f aca="false">ROUND(I167*H167,2)</f>
        <v>0</v>
      </c>
      <c r="BL167" s="3" t="s">
        <v>131</v>
      </c>
      <c r="BM167" s="174" t="s">
        <v>2661</v>
      </c>
    </row>
    <row r="168" s="184" customFormat="true" ht="12.8" hidden="false" customHeight="false" outlineLevel="0" collapsed="false">
      <c r="B168" s="185"/>
      <c r="D168" s="178" t="s">
        <v>133</v>
      </c>
      <c r="F168" s="187" t="s">
        <v>2662</v>
      </c>
      <c r="H168" s="188" t="n">
        <v>34.476</v>
      </c>
      <c r="L168" s="185"/>
      <c r="M168" s="189"/>
      <c r="N168" s="190"/>
      <c r="O168" s="190"/>
      <c r="P168" s="190"/>
      <c r="Q168" s="190"/>
      <c r="R168" s="190"/>
      <c r="S168" s="190"/>
      <c r="T168" s="191"/>
      <c r="AT168" s="186" t="s">
        <v>133</v>
      </c>
      <c r="AU168" s="186" t="s">
        <v>82</v>
      </c>
      <c r="AV168" s="184" t="s">
        <v>82</v>
      </c>
      <c r="AW168" s="184" t="s">
        <v>2</v>
      </c>
      <c r="AX168" s="184" t="s">
        <v>80</v>
      </c>
      <c r="AY168" s="186" t="s">
        <v>124</v>
      </c>
    </row>
    <row r="169" s="22" customFormat="true" ht="21.75" hidden="false" customHeight="true" outlineLevel="0" collapsed="false">
      <c r="A169" s="17"/>
      <c r="B169" s="162"/>
      <c r="C169" s="163" t="s">
        <v>332</v>
      </c>
      <c r="D169" s="163" t="s">
        <v>127</v>
      </c>
      <c r="E169" s="164" t="s">
        <v>2663</v>
      </c>
      <c r="F169" s="165" t="s">
        <v>2664</v>
      </c>
      <c r="G169" s="166" t="s">
        <v>256</v>
      </c>
      <c r="H169" s="167" t="n">
        <v>33.8</v>
      </c>
      <c r="I169" s="168"/>
      <c r="J169" s="168" t="n">
        <f aca="false">ROUND(I169*H169,2)</f>
        <v>0</v>
      </c>
      <c r="K169" s="169"/>
      <c r="L169" s="18"/>
      <c r="M169" s="170"/>
      <c r="N169" s="171" t="s">
        <v>37</v>
      </c>
      <c r="O169" s="172" t="n">
        <v>0.027</v>
      </c>
      <c r="P169" s="172" t="n">
        <f aca="false">O169*H169</f>
        <v>0.9126</v>
      </c>
      <c r="Q169" s="172" t="n">
        <v>0</v>
      </c>
      <c r="R169" s="172" t="n">
        <f aca="false">Q169*H169</f>
        <v>0</v>
      </c>
      <c r="S169" s="172" t="n">
        <v>0</v>
      </c>
      <c r="T169" s="173" t="n">
        <f aca="false">S169*H169</f>
        <v>0</v>
      </c>
      <c r="U169" s="17"/>
      <c r="V169" s="17"/>
      <c r="W169" s="17"/>
      <c r="X169" s="17"/>
      <c r="Y169" s="17"/>
      <c r="Z169" s="17"/>
      <c r="AA169" s="17"/>
      <c r="AB169" s="17"/>
      <c r="AC169" s="17"/>
      <c r="AD169" s="17"/>
      <c r="AE169" s="17"/>
      <c r="AR169" s="174" t="s">
        <v>131</v>
      </c>
      <c r="AT169" s="174" t="s">
        <v>127</v>
      </c>
      <c r="AU169" s="174" t="s">
        <v>82</v>
      </c>
      <c r="AY169" s="3" t="s">
        <v>124</v>
      </c>
      <c r="BE169" s="175" t="n">
        <f aca="false">IF(N169="základní",J169,0)</f>
        <v>0</v>
      </c>
      <c r="BF169" s="175" t="n">
        <f aca="false">IF(N169="snížená",J169,0)</f>
        <v>0</v>
      </c>
      <c r="BG169" s="175" t="n">
        <f aca="false">IF(N169="zákl. přenesená",J169,0)</f>
        <v>0</v>
      </c>
      <c r="BH169" s="175" t="n">
        <f aca="false">IF(N169="sníž. přenesená",J169,0)</f>
        <v>0</v>
      </c>
      <c r="BI169" s="175" t="n">
        <f aca="false">IF(N169="nulová",J169,0)</f>
        <v>0</v>
      </c>
      <c r="BJ169" s="3" t="s">
        <v>80</v>
      </c>
      <c r="BK169" s="175" t="n">
        <f aca="false">ROUND(I169*H169,2)</f>
        <v>0</v>
      </c>
      <c r="BL169" s="3" t="s">
        <v>131</v>
      </c>
      <c r="BM169" s="174" t="s">
        <v>2665</v>
      </c>
    </row>
    <row r="170" s="22" customFormat="true" ht="16.5" hidden="false" customHeight="true" outlineLevel="0" collapsed="false">
      <c r="A170" s="17"/>
      <c r="B170" s="162"/>
      <c r="C170" s="163" t="s">
        <v>340</v>
      </c>
      <c r="D170" s="163" t="s">
        <v>127</v>
      </c>
      <c r="E170" s="164" t="s">
        <v>2622</v>
      </c>
      <c r="F170" s="165" t="s">
        <v>2623</v>
      </c>
      <c r="G170" s="166" t="s">
        <v>256</v>
      </c>
      <c r="H170" s="167" t="n">
        <v>33.8</v>
      </c>
      <c r="I170" s="168"/>
      <c r="J170" s="168" t="n">
        <f aca="false">ROUND(I170*H170,2)</f>
        <v>0</v>
      </c>
      <c r="K170" s="169"/>
      <c r="L170" s="18"/>
      <c r="M170" s="170"/>
      <c r="N170" s="171" t="s">
        <v>37</v>
      </c>
      <c r="O170" s="172" t="n">
        <v>0.026</v>
      </c>
      <c r="P170" s="172" t="n">
        <f aca="false">O170*H170</f>
        <v>0.8788</v>
      </c>
      <c r="Q170" s="172" t="n">
        <v>0</v>
      </c>
      <c r="R170" s="172" t="n">
        <f aca="false">Q170*H170</f>
        <v>0</v>
      </c>
      <c r="S170" s="172" t="n">
        <v>0</v>
      </c>
      <c r="T170" s="173" t="n">
        <f aca="false">S170*H170</f>
        <v>0</v>
      </c>
      <c r="U170" s="17"/>
      <c r="V170" s="17"/>
      <c r="W170" s="17"/>
      <c r="X170" s="17"/>
      <c r="Y170" s="17"/>
      <c r="Z170" s="17"/>
      <c r="AA170" s="17"/>
      <c r="AB170" s="17"/>
      <c r="AC170" s="17"/>
      <c r="AD170" s="17"/>
      <c r="AE170" s="17"/>
      <c r="AR170" s="174" t="s">
        <v>131</v>
      </c>
      <c r="AT170" s="174" t="s">
        <v>127</v>
      </c>
      <c r="AU170" s="174" t="s">
        <v>82</v>
      </c>
      <c r="AY170" s="3" t="s">
        <v>124</v>
      </c>
      <c r="BE170" s="175" t="n">
        <f aca="false">IF(N170="základní",J170,0)</f>
        <v>0</v>
      </c>
      <c r="BF170" s="175" t="n">
        <f aca="false">IF(N170="snížená",J170,0)</f>
        <v>0</v>
      </c>
      <c r="BG170" s="175" t="n">
        <f aca="false">IF(N170="zákl. přenesená",J170,0)</f>
        <v>0</v>
      </c>
      <c r="BH170" s="175" t="n">
        <f aca="false">IF(N170="sníž. přenesená",J170,0)</f>
        <v>0</v>
      </c>
      <c r="BI170" s="175" t="n">
        <f aca="false">IF(N170="nulová",J170,0)</f>
        <v>0</v>
      </c>
      <c r="BJ170" s="3" t="s">
        <v>80</v>
      </c>
      <c r="BK170" s="175" t="n">
        <f aca="false">ROUND(I170*H170,2)</f>
        <v>0</v>
      </c>
      <c r="BL170" s="3" t="s">
        <v>131</v>
      </c>
      <c r="BM170" s="174" t="s">
        <v>2666</v>
      </c>
    </row>
    <row r="171" s="22" customFormat="true" ht="44.25" hidden="false" customHeight="true" outlineLevel="0" collapsed="false">
      <c r="A171" s="17"/>
      <c r="B171" s="162"/>
      <c r="C171" s="163" t="s">
        <v>344</v>
      </c>
      <c r="D171" s="163" t="s">
        <v>127</v>
      </c>
      <c r="E171" s="164" t="s">
        <v>2667</v>
      </c>
      <c r="F171" s="165" t="s">
        <v>2668</v>
      </c>
      <c r="G171" s="166" t="s">
        <v>256</v>
      </c>
      <c r="H171" s="167" t="n">
        <v>131.5</v>
      </c>
      <c r="I171" s="168"/>
      <c r="J171" s="168" t="n">
        <f aca="false">ROUND(I171*H171,2)</f>
        <v>0</v>
      </c>
      <c r="K171" s="169"/>
      <c r="L171" s="18"/>
      <c r="M171" s="170"/>
      <c r="N171" s="171" t="s">
        <v>37</v>
      </c>
      <c r="O171" s="172" t="n">
        <v>0.44</v>
      </c>
      <c r="P171" s="172" t="n">
        <f aca="false">O171*H171</f>
        <v>57.86</v>
      </c>
      <c r="Q171" s="172" t="n">
        <v>0.098</v>
      </c>
      <c r="R171" s="172" t="n">
        <f aca="false">Q171*H171</f>
        <v>12.887</v>
      </c>
      <c r="S171" s="172" t="n">
        <v>0</v>
      </c>
      <c r="T171" s="173" t="n">
        <f aca="false">S171*H171</f>
        <v>0</v>
      </c>
      <c r="U171" s="17"/>
      <c r="V171" s="17"/>
      <c r="W171" s="17"/>
      <c r="X171" s="17"/>
      <c r="Y171" s="17"/>
      <c r="Z171" s="17"/>
      <c r="AA171" s="17"/>
      <c r="AB171" s="17"/>
      <c r="AC171" s="17"/>
      <c r="AD171" s="17"/>
      <c r="AE171" s="17"/>
      <c r="AR171" s="174" t="s">
        <v>131</v>
      </c>
      <c r="AT171" s="174" t="s">
        <v>127</v>
      </c>
      <c r="AU171" s="174" t="s">
        <v>82</v>
      </c>
      <c r="AY171" s="3" t="s">
        <v>124</v>
      </c>
      <c r="BE171" s="175" t="n">
        <f aca="false">IF(N171="základní",J171,0)</f>
        <v>0</v>
      </c>
      <c r="BF171" s="175" t="n">
        <f aca="false">IF(N171="snížená",J171,0)</f>
        <v>0</v>
      </c>
      <c r="BG171" s="175" t="n">
        <f aca="false">IF(N171="zákl. přenesená",J171,0)</f>
        <v>0</v>
      </c>
      <c r="BH171" s="175" t="n">
        <f aca="false">IF(N171="sníž. přenesená",J171,0)</f>
        <v>0</v>
      </c>
      <c r="BI171" s="175" t="n">
        <f aca="false">IF(N171="nulová",J171,0)</f>
        <v>0</v>
      </c>
      <c r="BJ171" s="3" t="s">
        <v>80</v>
      </c>
      <c r="BK171" s="175" t="n">
        <f aca="false">ROUND(I171*H171,2)</f>
        <v>0</v>
      </c>
      <c r="BL171" s="3" t="s">
        <v>131</v>
      </c>
      <c r="BM171" s="174" t="s">
        <v>2669</v>
      </c>
    </row>
    <row r="172" s="176" customFormat="true" ht="12.8" hidden="false" customHeight="false" outlineLevel="0" collapsed="false">
      <c r="B172" s="177"/>
      <c r="D172" s="178" t="s">
        <v>133</v>
      </c>
      <c r="E172" s="179"/>
      <c r="F172" s="180" t="s">
        <v>2612</v>
      </c>
      <c r="H172" s="179"/>
      <c r="L172" s="177"/>
      <c r="M172" s="181"/>
      <c r="N172" s="182"/>
      <c r="O172" s="182"/>
      <c r="P172" s="182"/>
      <c r="Q172" s="182"/>
      <c r="R172" s="182"/>
      <c r="S172" s="182"/>
      <c r="T172" s="183"/>
      <c r="AT172" s="179" t="s">
        <v>133</v>
      </c>
      <c r="AU172" s="179" t="s">
        <v>82</v>
      </c>
      <c r="AV172" s="176" t="s">
        <v>80</v>
      </c>
      <c r="AW172" s="176" t="s">
        <v>29</v>
      </c>
      <c r="AX172" s="176" t="s">
        <v>72</v>
      </c>
      <c r="AY172" s="179" t="s">
        <v>124</v>
      </c>
    </row>
    <row r="173" s="184" customFormat="true" ht="12.8" hidden="false" customHeight="false" outlineLevel="0" collapsed="false">
      <c r="B173" s="185"/>
      <c r="D173" s="178" t="s">
        <v>133</v>
      </c>
      <c r="E173" s="186"/>
      <c r="F173" s="187" t="s">
        <v>2613</v>
      </c>
      <c r="H173" s="188" t="n">
        <v>131.5</v>
      </c>
      <c r="L173" s="185"/>
      <c r="M173" s="189"/>
      <c r="N173" s="190"/>
      <c r="O173" s="190"/>
      <c r="P173" s="190"/>
      <c r="Q173" s="190"/>
      <c r="R173" s="190"/>
      <c r="S173" s="190"/>
      <c r="T173" s="191"/>
      <c r="AT173" s="186" t="s">
        <v>133</v>
      </c>
      <c r="AU173" s="186" t="s">
        <v>82</v>
      </c>
      <c r="AV173" s="184" t="s">
        <v>82</v>
      </c>
      <c r="AW173" s="184" t="s">
        <v>29</v>
      </c>
      <c r="AX173" s="184" t="s">
        <v>80</v>
      </c>
      <c r="AY173" s="186" t="s">
        <v>124</v>
      </c>
    </row>
    <row r="174" s="22" customFormat="true" ht="21.75" hidden="false" customHeight="true" outlineLevel="0" collapsed="false">
      <c r="A174" s="17"/>
      <c r="B174" s="162"/>
      <c r="C174" s="205" t="s">
        <v>350</v>
      </c>
      <c r="D174" s="205" t="s">
        <v>272</v>
      </c>
      <c r="E174" s="206" t="s">
        <v>2670</v>
      </c>
      <c r="F174" s="207" t="s">
        <v>2671</v>
      </c>
      <c r="G174" s="208" t="s">
        <v>256</v>
      </c>
      <c r="H174" s="209" t="n">
        <v>134.13</v>
      </c>
      <c r="I174" s="210"/>
      <c r="J174" s="210" t="n">
        <f aca="false">ROUND(I174*H174,2)</f>
        <v>0</v>
      </c>
      <c r="K174" s="211"/>
      <c r="L174" s="212"/>
      <c r="M174" s="213"/>
      <c r="N174" s="214" t="s">
        <v>37</v>
      </c>
      <c r="O174" s="172" t="n">
        <v>0</v>
      </c>
      <c r="P174" s="172" t="n">
        <f aca="false">O174*H174</f>
        <v>0</v>
      </c>
      <c r="Q174" s="172" t="n">
        <v>0.108</v>
      </c>
      <c r="R174" s="172" t="n">
        <f aca="false">Q174*H174</f>
        <v>14.48604</v>
      </c>
      <c r="S174" s="172" t="n">
        <v>0</v>
      </c>
      <c r="T174" s="173" t="n">
        <f aca="false">S174*H174</f>
        <v>0</v>
      </c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R174" s="174" t="s">
        <v>267</v>
      </c>
      <c r="AT174" s="174" t="s">
        <v>272</v>
      </c>
      <c r="AU174" s="174" t="s">
        <v>82</v>
      </c>
      <c r="AY174" s="3" t="s">
        <v>124</v>
      </c>
      <c r="BE174" s="175" t="n">
        <f aca="false">IF(N174="základní",J174,0)</f>
        <v>0</v>
      </c>
      <c r="BF174" s="175" t="n">
        <f aca="false">IF(N174="snížená",J174,0)</f>
        <v>0</v>
      </c>
      <c r="BG174" s="175" t="n">
        <f aca="false">IF(N174="zákl. přenesená",J174,0)</f>
        <v>0</v>
      </c>
      <c r="BH174" s="175" t="n">
        <f aca="false">IF(N174="sníž. přenesená",J174,0)</f>
        <v>0</v>
      </c>
      <c r="BI174" s="175" t="n">
        <f aca="false">IF(N174="nulová",J174,0)</f>
        <v>0</v>
      </c>
      <c r="BJ174" s="3" t="s">
        <v>80</v>
      </c>
      <c r="BK174" s="175" t="n">
        <f aca="false">ROUND(I174*H174,2)</f>
        <v>0</v>
      </c>
      <c r="BL174" s="3" t="s">
        <v>131</v>
      </c>
      <c r="BM174" s="174" t="s">
        <v>2672</v>
      </c>
    </row>
    <row r="175" s="184" customFormat="true" ht="12.8" hidden="false" customHeight="false" outlineLevel="0" collapsed="false">
      <c r="B175" s="185"/>
      <c r="D175" s="178" t="s">
        <v>133</v>
      </c>
      <c r="F175" s="187" t="s">
        <v>2673</v>
      </c>
      <c r="H175" s="188" t="n">
        <v>134.13</v>
      </c>
      <c r="L175" s="185"/>
      <c r="M175" s="189"/>
      <c r="N175" s="190"/>
      <c r="O175" s="190"/>
      <c r="P175" s="190"/>
      <c r="Q175" s="190"/>
      <c r="R175" s="190"/>
      <c r="S175" s="190"/>
      <c r="T175" s="191"/>
      <c r="AT175" s="186" t="s">
        <v>133</v>
      </c>
      <c r="AU175" s="186" t="s">
        <v>82</v>
      </c>
      <c r="AV175" s="184" t="s">
        <v>82</v>
      </c>
      <c r="AW175" s="184" t="s">
        <v>2</v>
      </c>
      <c r="AX175" s="184" t="s">
        <v>80</v>
      </c>
      <c r="AY175" s="186" t="s">
        <v>124</v>
      </c>
    </row>
    <row r="176" s="22" customFormat="true" ht="21.75" hidden="false" customHeight="true" outlineLevel="0" collapsed="false">
      <c r="A176" s="17"/>
      <c r="B176" s="162"/>
      <c r="C176" s="163" t="s">
        <v>6</v>
      </c>
      <c r="D176" s="163" t="s">
        <v>127</v>
      </c>
      <c r="E176" s="164" t="s">
        <v>2674</v>
      </c>
      <c r="F176" s="165" t="s">
        <v>2675</v>
      </c>
      <c r="G176" s="166" t="s">
        <v>256</v>
      </c>
      <c r="H176" s="167" t="n">
        <v>131.5</v>
      </c>
      <c r="I176" s="168"/>
      <c r="J176" s="168" t="n">
        <f aca="false">ROUND(I176*H176,2)</f>
        <v>0</v>
      </c>
      <c r="K176" s="169"/>
      <c r="L176" s="18"/>
      <c r="M176" s="170"/>
      <c r="N176" s="171" t="s">
        <v>37</v>
      </c>
      <c r="O176" s="172" t="n">
        <v>0.035</v>
      </c>
      <c r="P176" s="172" t="n">
        <f aca="false">O176*H176</f>
        <v>4.6025</v>
      </c>
      <c r="Q176" s="172" t="n">
        <v>0</v>
      </c>
      <c r="R176" s="172" t="n">
        <f aca="false">Q176*H176</f>
        <v>0</v>
      </c>
      <c r="S176" s="172" t="n">
        <v>0</v>
      </c>
      <c r="T176" s="173" t="n">
        <f aca="false">S176*H176</f>
        <v>0</v>
      </c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R176" s="174" t="s">
        <v>131</v>
      </c>
      <c r="AT176" s="174" t="s">
        <v>127</v>
      </c>
      <c r="AU176" s="174" t="s">
        <v>82</v>
      </c>
      <c r="AY176" s="3" t="s">
        <v>124</v>
      </c>
      <c r="BE176" s="175" t="n">
        <f aca="false">IF(N176="základní",J176,0)</f>
        <v>0</v>
      </c>
      <c r="BF176" s="175" t="n">
        <f aca="false">IF(N176="snížená",J176,0)</f>
        <v>0</v>
      </c>
      <c r="BG176" s="175" t="n">
        <f aca="false">IF(N176="zákl. přenesená",J176,0)</f>
        <v>0</v>
      </c>
      <c r="BH176" s="175" t="n">
        <f aca="false">IF(N176="sníž. přenesená",J176,0)</f>
        <v>0</v>
      </c>
      <c r="BI176" s="175" t="n">
        <f aca="false">IF(N176="nulová",J176,0)</f>
        <v>0</v>
      </c>
      <c r="BJ176" s="3" t="s">
        <v>80</v>
      </c>
      <c r="BK176" s="175" t="n">
        <f aca="false">ROUND(I176*H176,2)</f>
        <v>0</v>
      </c>
      <c r="BL176" s="3" t="s">
        <v>131</v>
      </c>
      <c r="BM176" s="174" t="s">
        <v>2676</v>
      </c>
    </row>
    <row r="177" s="22" customFormat="true" ht="16.5" hidden="false" customHeight="true" outlineLevel="0" collapsed="false">
      <c r="A177" s="17"/>
      <c r="B177" s="162"/>
      <c r="C177" s="163" t="s">
        <v>364</v>
      </c>
      <c r="D177" s="163" t="s">
        <v>127</v>
      </c>
      <c r="E177" s="164" t="s">
        <v>2648</v>
      </c>
      <c r="F177" s="165" t="s">
        <v>2649</v>
      </c>
      <c r="G177" s="166" t="s">
        <v>256</v>
      </c>
      <c r="H177" s="167" t="n">
        <v>131.5</v>
      </c>
      <c r="I177" s="168"/>
      <c r="J177" s="168" t="n">
        <f aca="false">ROUND(I177*H177,2)</f>
        <v>0</v>
      </c>
      <c r="K177" s="169"/>
      <c r="L177" s="18"/>
      <c r="M177" s="170"/>
      <c r="N177" s="171" t="s">
        <v>37</v>
      </c>
      <c r="O177" s="172" t="n">
        <v>0.029</v>
      </c>
      <c r="P177" s="172" t="n">
        <f aca="false">O177*H177</f>
        <v>3.8135</v>
      </c>
      <c r="Q177" s="172" t="n">
        <v>0</v>
      </c>
      <c r="R177" s="172" t="n">
        <f aca="false">Q177*H177</f>
        <v>0</v>
      </c>
      <c r="S177" s="172" t="n">
        <v>0</v>
      </c>
      <c r="T177" s="173" t="n">
        <f aca="false">S177*H177</f>
        <v>0</v>
      </c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R177" s="174" t="s">
        <v>131</v>
      </c>
      <c r="AT177" s="174" t="s">
        <v>127</v>
      </c>
      <c r="AU177" s="174" t="s">
        <v>82</v>
      </c>
      <c r="AY177" s="3" t="s">
        <v>124</v>
      </c>
      <c r="BE177" s="175" t="n">
        <f aca="false">IF(N177="základní",J177,0)</f>
        <v>0</v>
      </c>
      <c r="BF177" s="175" t="n">
        <f aca="false">IF(N177="snížená",J177,0)</f>
        <v>0</v>
      </c>
      <c r="BG177" s="175" t="n">
        <f aca="false">IF(N177="zákl. přenesená",J177,0)</f>
        <v>0</v>
      </c>
      <c r="BH177" s="175" t="n">
        <f aca="false">IF(N177="sníž. přenesená",J177,0)</f>
        <v>0</v>
      </c>
      <c r="BI177" s="175" t="n">
        <f aca="false">IF(N177="nulová",J177,0)</f>
        <v>0</v>
      </c>
      <c r="BJ177" s="3" t="s">
        <v>80</v>
      </c>
      <c r="BK177" s="175" t="n">
        <f aca="false">ROUND(I177*H177,2)</f>
        <v>0</v>
      </c>
      <c r="BL177" s="3" t="s">
        <v>131</v>
      </c>
      <c r="BM177" s="174" t="s">
        <v>2677</v>
      </c>
    </row>
    <row r="178" s="22" customFormat="true" ht="16.5" hidden="false" customHeight="true" outlineLevel="0" collapsed="false">
      <c r="A178" s="17"/>
      <c r="B178" s="162"/>
      <c r="C178" s="163" t="s">
        <v>378</v>
      </c>
      <c r="D178" s="163" t="s">
        <v>127</v>
      </c>
      <c r="E178" s="164" t="s">
        <v>2678</v>
      </c>
      <c r="F178" s="165" t="s">
        <v>2679</v>
      </c>
      <c r="G178" s="166" t="s">
        <v>256</v>
      </c>
      <c r="H178" s="167" t="n">
        <v>19.765</v>
      </c>
      <c r="I178" s="168"/>
      <c r="J178" s="168" t="n">
        <f aca="false">ROUND(I178*H178,2)</f>
        <v>0</v>
      </c>
      <c r="K178" s="169"/>
      <c r="L178" s="18"/>
      <c r="M178" s="170"/>
      <c r="N178" s="171" t="s">
        <v>37</v>
      </c>
      <c r="O178" s="172" t="n">
        <v>0.626</v>
      </c>
      <c r="P178" s="172" t="n">
        <f aca="false">O178*H178</f>
        <v>12.37289</v>
      </c>
      <c r="Q178" s="172" t="n">
        <v>0.101</v>
      </c>
      <c r="R178" s="172" t="n">
        <f aca="false">Q178*H178</f>
        <v>1.996265</v>
      </c>
      <c r="S178" s="172" t="n">
        <v>0</v>
      </c>
      <c r="T178" s="173" t="n">
        <f aca="false">S178*H178</f>
        <v>0</v>
      </c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R178" s="174" t="s">
        <v>131</v>
      </c>
      <c r="AT178" s="174" t="s">
        <v>127</v>
      </c>
      <c r="AU178" s="174" t="s">
        <v>82</v>
      </c>
      <c r="AY178" s="3" t="s">
        <v>124</v>
      </c>
      <c r="BE178" s="175" t="n">
        <f aca="false">IF(N178="základní",J178,0)</f>
        <v>0</v>
      </c>
      <c r="BF178" s="175" t="n">
        <f aca="false">IF(N178="snížená",J178,0)</f>
        <v>0</v>
      </c>
      <c r="BG178" s="175" t="n">
        <f aca="false">IF(N178="zákl. přenesená",J178,0)</f>
        <v>0</v>
      </c>
      <c r="BH178" s="175" t="n">
        <f aca="false">IF(N178="sníž. přenesená",J178,0)</f>
        <v>0</v>
      </c>
      <c r="BI178" s="175" t="n">
        <f aca="false">IF(N178="nulová",J178,0)</f>
        <v>0</v>
      </c>
      <c r="BJ178" s="3" t="s">
        <v>80</v>
      </c>
      <c r="BK178" s="175" t="n">
        <f aca="false">ROUND(I178*H178,2)</f>
        <v>0</v>
      </c>
      <c r="BL178" s="3" t="s">
        <v>131</v>
      </c>
      <c r="BM178" s="174" t="s">
        <v>2680</v>
      </c>
    </row>
    <row r="179" s="176" customFormat="true" ht="12.8" hidden="false" customHeight="false" outlineLevel="0" collapsed="false">
      <c r="B179" s="177"/>
      <c r="D179" s="178" t="s">
        <v>133</v>
      </c>
      <c r="E179" s="179"/>
      <c r="F179" s="180" t="s">
        <v>2681</v>
      </c>
      <c r="H179" s="179"/>
      <c r="L179" s="177"/>
      <c r="M179" s="181"/>
      <c r="N179" s="182"/>
      <c r="O179" s="182"/>
      <c r="P179" s="182"/>
      <c r="Q179" s="182"/>
      <c r="R179" s="182"/>
      <c r="S179" s="182"/>
      <c r="T179" s="183"/>
      <c r="AT179" s="179" t="s">
        <v>133</v>
      </c>
      <c r="AU179" s="179" t="s">
        <v>82</v>
      </c>
      <c r="AV179" s="176" t="s">
        <v>80</v>
      </c>
      <c r="AW179" s="176" t="s">
        <v>29</v>
      </c>
      <c r="AX179" s="176" t="s">
        <v>72</v>
      </c>
      <c r="AY179" s="179" t="s">
        <v>124</v>
      </c>
    </row>
    <row r="180" s="184" customFormat="true" ht="12.8" hidden="false" customHeight="false" outlineLevel="0" collapsed="false">
      <c r="B180" s="185"/>
      <c r="D180" s="178" t="s">
        <v>133</v>
      </c>
      <c r="E180" s="186"/>
      <c r="F180" s="187" t="s">
        <v>2682</v>
      </c>
      <c r="H180" s="188" t="n">
        <v>19.765</v>
      </c>
      <c r="L180" s="185"/>
      <c r="M180" s="189"/>
      <c r="N180" s="190"/>
      <c r="O180" s="190"/>
      <c r="P180" s="190"/>
      <c r="Q180" s="190"/>
      <c r="R180" s="190"/>
      <c r="S180" s="190"/>
      <c r="T180" s="191"/>
      <c r="AT180" s="186" t="s">
        <v>133</v>
      </c>
      <c r="AU180" s="186" t="s">
        <v>82</v>
      </c>
      <c r="AV180" s="184" t="s">
        <v>82</v>
      </c>
      <c r="AW180" s="184" t="s">
        <v>29</v>
      </c>
      <c r="AX180" s="184" t="s">
        <v>80</v>
      </c>
      <c r="AY180" s="186" t="s">
        <v>124</v>
      </c>
    </row>
    <row r="181" s="22" customFormat="true" ht="16.5" hidden="false" customHeight="true" outlineLevel="0" collapsed="false">
      <c r="A181" s="17"/>
      <c r="B181" s="162"/>
      <c r="C181" s="205" t="s">
        <v>384</v>
      </c>
      <c r="D181" s="205" t="s">
        <v>272</v>
      </c>
      <c r="E181" s="206" t="s">
        <v>2683</v>
      </c>
      <c r="F181" s="207" t="s">
        <v>2684</v>
      </c>
      <c r="G181" s="208" t="s">
        <v>256</v>
      </c>
      <c r="H181" s="209" t="n">
        <v>20.16</v>
      </c>
      <c r="I181" s="210"/>
      <c r="J181" s="210" t="n">
        <f aca="false">ROUND(I181*H181,2)</f>
        <v>0</v>
      </c>
      <c r="K181" s="211"/>
      <c r="L181" s="212"/>
      <c r="M181" s="213"/>
      <c r="N181" s="214" t="s">
        <v>37</v>
      </c>
      <c r="O181" s="172" t="n">
        <v>0</v>
      </c>
      <c r="P181" s="172" t="n">
        <f aca="false">O181*H181</f>
        <v>0</v>
      </c>
      <c r="Q181" s="172" t="n">
        <v>0.06</v>
      </c>
      <c r="R181" s="172" t="n">
        <f aca="false">Q181*H181</f>
        <v>1.2096</v>
      </c>
      <c r="S181" s="172" t="n">
        <v>0</v>
      </c>
      <c r="T181" s="173" t="n">
        <f aca="false">S181*H181</f>
        <v>0</v>
      </c>
      <c r="U181" s="17"/>
      <c r="V181" s="17"/>
      <c r="W181" s="17"/>
      <c r="X181" s="17"/>
      <c r="Y181" s="17"/>
      <c r="Z181" s="17"/>
      <c r="AA181" s="17"/>
      <c r="AB181" s="17"/>
      <c r="AC181" s="17"/>
      <c r="AD181" s="17"/>
      <c r="AE181" s="17"/>
      <c r="AR181" s="174" t="s">
        <v>267</v>
      </c>
      <c r="AT181" s="174" t="s">
        <v>272</v>
      </c>
      <c r="AU181" s="174" t="s">
        <v>82</v>
      </c>
      <c r="AY181" s="3" t="s">
        <v>124</v>
      </c>
      <c r="BE181" s="175" t="n">
        <f aca="false">IF(N181="základní",J181,0)</f>
        <v>0</v>
      </c>
      <c r="BF181" s="175" t="n">
        <f aca="false">IF(N181="snížená",J181,0)</f>
        <v>0</v>
      </c>
      <c r="BG181" s="175" t="n">
        <f aca="false">IF(N181="zákl. přenesená",J181,0)</f>
        <v>0</v>
      </c>
      <c r="BH181" s="175" t="n">
        <f aca="false">IF(N181="sníž. přenesená",J181,0)</f>
        <v>0</v>
      </c>
      <c r="BI181" s="175" t="n">
        <f aca="false">IF(N181="nulová",J181,0)</f>
        <v>0</v>
      </c>
      <c r="BJ181" s="3" t="s">
        <v>80</v>
      </c>
      <c r="BK181" s="175" t="n">
        <f aca="false">ROUND(I181*H181,2)</f>
        <v>0</v>
      </c>
      <c r="BL181" s="3" t="s">
        <v>131</v>
      </c>
      <c r="BM181" s="174" t="s">
        <v>2685</v>
      </c>
    </row>
    <row r="182" s="184" customFormat="true" ht="12.8" hidden="false" customHeight="false" outlineLevel="0" collapsed="false">
      <c r="B182" s="185"/>
      <c r="D182" s="178" t="s">
        <v>133</v>
      </c>
      <c r="F182" s="187" t="s">
        <v>2686</v>
      </c>
      <c r="H182" s="188" t="n">
        <v>20.16</v>
      </c>
      <c r="L182" s="185"/>
      <c r="M182" s="189"/>
      <c r="N182" s="190"/>
      <c r="O182" s="190"/>
      <c r="P182" s="190"/>
      <c r="Q182" s="190"/>
      <c r="R182" s="190"/>
      <c r="S182" s="190"/>
      <c r="T182" s="191"/>
      <c r="AT182" s="186" t="s">
        <v>133</v>
      </c>
      <c r="AU182" s="186" t="s">
        <v>82</v>
      </c>
      <c r="AV182" s="184" t="s">
        <v>82</v>
      </c>
      <c r="AW182" s="184" t="s">
        <v>2</v>
      </c>
      <c r="AX182" s="184" t="s">
        <v>80</v>
      </c>
      <c r="AY182" s="186" t="s">
        <v>124</v>
      </c>
    </row>
    <row r="183" s="22" customFormat="true" ht="21.75" hidden="false" customHeight="true" outlineLevel="0" collapsed="false">
      <c r="A183" s="17"/>
      <c r="B183" s="162"/>
      <c r="C183" s="163" t="s">
        <v>410</v>
      </c>
      <c r="D183" s="163" t="s">
        <v>127</v>
      </c>
      <c r="E183" s="164" t="s">
        <v>2687</v>
      </c>
      <c r="F183" s="165" t="s">
        <v>2688</v>
      </c>
      <c r="G183" s="166" t="s">
        <v>256</v>
      </c>
      <c r="H183" s="167" t="n">
        <v>59.295</v>
      </c>
      <c r="I183" s="168"/>
      <c r="J183" s="168" t="n">
        <f aca="false">ROUND(I183*H183,2)</f>
        <v>0</v>
      </c>
      <c r="K183" s="169"/>
      <c r="L183" s="18"/>
      <c r="M183" s="170"/>
      <c r="N183" s="171" t="s">
        <v>37</v>
      </c>
      <c r="O183" s="172" t="n">
        <v>0.027</v>
      </c>
      <c r="P183" s="172" t="n">
        <f aca="false">O183*H183</f>
        <v>1.600965</v>
      </c>
      <c r="Q183" s="172" t="n">
        <v>0</v>
      </c>
      <c r="R183" s="172" t="n">
        <f aca="false">Q183*H183</f>
        <v>0</v>
      </c>
      <c r="S183" s="172" t="n">
        <v>0</v>
      </c>
      <c r="T183" s="173" t="n">
        <f aca="false">S183*H183</f>
        <v>0</v>
      </c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R183" s="174" t="s">
        <v>131</v>
      </c>
      <c r="AT183" s="174" t="s">
        <v>127</v>
      </c>
      <c r="AU183" s="174" t="s">
        <v>82</v>
      </c>
      <c r="AY183" s="3" t="s">
        <v>124</v>
      </c>
      <c r="BE183" s="175" t="n">
        <f aca="false">IF(N183="základní",J183,0)</f>
        <v>0</v>
      </c>
      <c r="BF183" s="175" t="n">
        <f aca="false">IF(N183="snížená",J183,0)</f>
        <v>0</v>
      </c>
      <c r="BG183" s="175" t="n">
        <f aca="false">IF(N183="zákl. přenesená",J183,0)</f>
        <v>0</v>
      </c>
      <c r="BH183" s="175" t="n">
        <f aca="false">IF(N183="sníž. přenesená",J183,0)</f>
        <v>0</v>
      </c>
      <c r="BI183" s="175" t="n">
        <f aca="false">IF(N183="nulová",J183,0)</f>
        <v>0</v>
      </c>
      <c r="BJ183" s="3" t="s">
        <v>80</v>
      </c>
      <c r="BK183" s="175" t="n">
        <f aca="false">ROUND(I183*H183,2)</f>
        <v>0</v>
      </c>
      <c r="BL183" s="3" t="s">
        <v>131</v>
      </c>
      <c r="BM183" s="174" t="s">
        <v>2689</v>
      </c>
    </row>
    <row r="184" s="176" customFormat="true" ht="12.8" hidden="false" customHeight="false" outlineLevel="0" collapsed="false">
      <c r="B184" s="177"/>
      <c r="D184" s="178" t="s">
        <v>133</v>
      </c>
      <c r="E184" s="179"/>
      <c r="F184" s="180" t="s">
        <v>2606</v>
      </c>
      <c r="H184" s="179"/>
      <c r="L184" s="177"/>
      <c r="M184" s="181"/>
      <c r="N184" s="182"/>
      <c r="O184" s="182"/>
      <c r="P184" s="182"/>
      <c r="Q184" s="182"/>
      <c r="R184" s="182"/>
      <c r="S184" s="182"/>
      <c r="T184" s="183"/>
      <c r="AT184" s="179" t="s">
        <v>133</v>
      </c>
      <c r="AU184" s="179" t="s">
        <v>82</v>
      </c>
      <c r="AV184" s="176" t="s">
        <v>80</v>
      </c>
      <c r="AW184" s="176" t="s">
        <v>29</v>
      </c>
      <c r="AX184" s="176" t="s">
        <v>72</v>
      </c>
      <c r="AY184" s="179" t="s">
        <v>124</v>
      </c>
    </row>
    <row r="185" s="184" customFormat="true" ht="12.8" hidden="false" customHeight="false" outlineLevel="0" collapsed="false">
      <c r="B185" s="185"/>
      <c r="D185" s="178" t="s">
        <v>133</v>
      </c>
      <c r="E185" s="186"/>
      <c r="F185" s="187" t="s">
        <v>2607</v>
      </c>
      <c r="H185" s="188" t="n">
        <v>59.295</v>
      </c>
      <c r="L185" s="185"/>
      <c r="M185" s="189"/>
      <c r="N185" s="190"/>
      <c r="O185" s="190"/>
      <c r="P185" s="190"/>
      <c r="Q185" s="190"/>
      <c r="R185" s="190"/>
      <c r="S185" s="190"/>
      <c r="T185" s="191"/>
      <c r="AT185" s="186" t="s">
        <v>133</v>
      </c>
      <c r="AU185" s="186" t="s">
        <v>82</v>
      </c>
      <c r="AV185" s="184" t="s">
        <v>82</v>
      </c>
      <c r="AW185" s="184" t="s">
        <v>29</v>
      </c>
      <c r="AX185" s="184" t="s">
        <v>80</v>
      </c>
      <c r="AY185" s="186" t="s">
        <v>124</v>
      </c>
    </row>
    <row r="186" s="149" customFormat="true" ht="22.8" hidden="false" customHeight="true" outlineLevel="0" collapsed="false">
      <c r="B186" s="150"/>
      <c r="D186" s="151" t="s">
        <v>71</v>
      </c>
      <c r="E186" s="160" t="s">
        <v>125</v>
      </c>
      <c r="F186" s="160" t="s">
        <v>126</v>
      </c>
      <c r="J186" s="161" t="n">
        <f aca="false">BK186</f>
        <v>0</v>
      </c>
      <c r="L186" s="150"/>
      <c r="M186" s="154"/>
      <c r="N186" s="155"/>
      <c r="O186" s="155"/>
      <c r="P186" s="156" t="n">
        <f aca="false">SUM(P187:P213)</f>
        <v>40.62506</v>
      </c>
      <c r="Q186" s="155"/>
      <c r="R186" s="156" t="n">
        <f aca="false">SUM(R187:R213)</f>
        <v>32.910002</v>
      </c>
      <c r="S186" s="155"/>
      <c r="T186" s="157" t="n">
        <f aca="false">SUM(T187:T213)</f>
        <v>0</v>
      </c>
      <c r="AR186" s="151" t="s">
        <v>80</v>
      </c>
      <c r="AT186" s="158" t="s">
        <v>71</v>
      </c>
      <c r="AU186" s="158" t="s">
        <v>80</v>
      </c>
      <c r="AY186" s="151" t="s">
        <v>124</v>
      </c>
      <c r="BK186" s="159" t="n">
        <f aca="false">SUM(BK187:BK213)</f>
        <v>0</v>
      </c>
    </row>
    <row r="187" s="22" customFormat="true" ht="21.75" hidden="false" customHeight="true" outlineLevel="0" collapsed="false">
      <c r="A187" s="17"/>
      <c r="B187" s="162"/>
      <c r="C187" s="163" t="s">
        <v>426</v>
      </c>
      <c r="D187" s="163" t="s">
        <v>127</v>
      </c>
      <c r="E187" s="164" t="s">
        <v>2690</v>
      </c>
      <c r="F187" s="165" t="s">
        <v>2691</v>
      </c>
      <c r="G187" s="166" t="s">
        <v>263</v>
      </c>
      <c r="H187" s="167" t="n">
        <v>4.1</v>
      </c>
      <c r="I187" s="168"/>
      <c r="J187" s="168" t="n">
        <f aca="false">ROUND(I187*H187,2)</f>
        <v>0</v>
      </c>
      <c r="K187" s="169"/>
      <c r="L187" s="18"/>
      <c r="M187" s="170"/>
      <c r="N187" s="171" t="s">
        <v>37</v>
      </c>
      <c r="O187" s="172" t="n">
        <v>0.271</v>
      </c>
      <c r="P187" s="172" t="n">
        <f aca="false">O187*H187</f>
        <v>1.1111</v>
      </c>
      <c r="Q187" s="172" t="n">
        <v>0.16849</v>
      </c>
      <c r="R187" s="172" t="n">
        <f aca="false">Q187*H187</f>
        <v>0.690809</v>
      </c>
      <c r="S187" s="172" t="n">
        <v>0</v>
      </c>
      <c r="T187" s="173" t="n">
        <f aca="false">S187*H187</f>
        <v>0</v>
      </c>
      <c r="U187" s="17"/>
      <c r="V187" s="17"/>
      <c r="W187" s="17"/>
      <c r="X187" s="17"/>
      <c r="Y187" s="17"/>
      <c r="Z187" s="17"/>
      <c r="AA187" s="17"/>
      <c r="AB187" s="17"/>
      <c r="AC187" s="17"/>
      <c r="AD187" s="17"/>
      <c r="AE187" s="17"/>
      <c r="AR187" s="174" t="s">
        <v>131</v>
      </c>
      <c r="AT187" s="174" t="s">
        <v>127</v>
      </c>
      <c r="AU187" s="174" t="s">
        <v>82</v>
      </c>
      <c r="AY187" s="3" t="s">
        <v>124</v>
      </c>
      <c r="BE187" s="175" t="n">
        <f aca="false">IF(N187="základní",J187,0)</f>
        <v>0</v>
      </c>
      <c r="BF187" s="175" t="n">
        <f aca="false">IF(N187="snížená",J187,0)</f>
        <v>0</v>
      </c>
      <c r="BG187" s="175" t="n">
        <f aca="false">IF(N187="zákl. přenesená",J187,0)</f>
        <v>0</v>
      </c>
      <c r="BH187" s="175" t="n">
        <f aca="false">IF(N187="sníž. přenesená",J187,0)</f>
        <v>0</v>
      </c>
      <c r="BI187" s="175" t="n">
        <f aca="false">IF(N187="nulová",J187,0)</f>
        <v>0</v>
      </c>
      <c r="BJ187" s="3" t="s">
        <v>80</v>
      </c>
      <c r="BK187" s="175" t="n">
        <f aca="false">ROUND(I187*H187,2)</f>
        <v>0</v>
      </c>
      <c r="BL187" s="3" t="s">
        <v>131</v>
      </c>
      <c r="BM187" s="174" t="s">
        <v>2692</v>
      </c>
    </row>
    <row r="188" s="176" customFormat="true" ht="12.8" hidden="false" customHeight="false" outlineLevel="0" collapsed="false">
      <c r="B188" s="177"/>
      <c r="D188" s="178" t="s">
        <v>133</v>
      </c>
      <c r="E188" s="179"/>
      <c r="F188" s="180" t="s">
        <v>2610</v>
      </c>
      <c r="H188" s="179"/>
      <c r="L188" s="177"/>
      <c r="M188" s="181"/>
      <c r="N188" s="182"/>
      <c r="O188" s="182"/>
      <c r="P188" s="182"/>
      <c r="Q188" s="182"/>
      <c r="R188" s="182"/>
      <c r="S188" s="182"/>
      <c r="T188" s="183"/>
      <c r="AT188" s="179" t="s">
        <v>133</v>
      </c>
      <c r="AU188" s="179" t="s">
        <v>82</v>
      </c>
      <c r="AV188" s="176" t="s">
        <v>80</v>
      </c>
      <c r="AW188" s="176" t="s">
        <v>29</v>
      </c>
      <c r="AX188" s="176" t="s">
        <v>72</v>
      </c>
      <c r="AY188" s="179" t="s">
        <v>124</v>
      </c>
    </row>
    <row r="189" s="184" customFormat="true" ht="12.8" hidden="false" customHeight="false" outlineLevel="0" collapsed="false">
      <c r="B189" s="185"/>
      <c r="D189" s="178" t="s">
        <v>133</v>
      </c>
      <c r="E189" s="186"/>
      <c r="F189" s="187" t="s">
        <v>2693</v>
      </c>
      <c r="H189" s="188" t="n">
        <v>4.1</v>
      </c>
      <c r="L189" s="185"/>
      <c r="M189" s="189"/>
      <c r="N189" s="190"/>
      <c r="O189" s="190"/>
      <c r="P189" s="190"/>
      <c r="Q189" s="190"/>
      <c r="R189" s="190"/>
      <c r="S189" s="190"/>
      <c r="T189" s="191"/>
      <c r="AT189" s="186" t="s">
        <v>133</v>
      </c>
      <c r="AU189" s="186" t="s">
        <v>82</v>
      </c>
      <c r="AV189" s="184" t="s">
        <v>82</v>
      </c>
      <c r="AW189" s="184" t="s">
        <v>29</v>
      </c>
      <c r="AX189" s="184" t="s">
        <v>80</v>
      </c>
      <c r="AY189" s="186" t="s">
        <v>124</v>
      </c>
    </row>
    <row r="190" s="22" customFormat="true" ht="16.5" hidden="false" customHeight="true" outlineLevel="0" collapsed="false">
      <c r="A190" s="17"/>
      <c r="B190" s="162"/>
      <c r="C190" s="205" t="s">
        <v>430</v>
      </c>
      <c r="D190" s="205" t="s">
        <v>272</v>
      </c>
      <c r="E190" s="206" t="s">
        <v>2694</v>
      </c>
      <c r="F190" s="207" t="s">
        <v>2695</v>
      </c>
      <c r="G190" s="208" t="s">
        <v>263</v>
      </c>
      <c r="H190" s="209" t="n">
        <v>4.182</v>
      </c>
      <c r="I190" s="210"/>
      <c r="J190" s="210" t="n">
        <f aca="false">ROUND(I190*H190,2)</f>
        <v>0</v>
      </c>
      <c r="K190" s="211"/>
      <c r="L190" s="212"/>
      <c r="M190" s="213"/>
      <c r="N190" s="214" t="s">
        <v>37</v>
      </c>
      <c r="O190" s="172" t="n">
        <v>0</v>
      </c>
      <c r="P190" s="172" t="n">
        <f aca="false">O190*H190</f>
        <v>0</v>
      </c>
      <c r="Q190" s="172" t="n">
        <v>0.085</v>
      </c>
      <c r="R190" s="172" t="n">
        <f aca="false">Q190*H190</f>
        <v>0.35547</v>
      </c>
      <c r="S190" s="172" t="n">
        <v>0</v>
      </c>
      <c r="T190" s="173" t="n">
        <f aca="false">S190*H190</f>
        <v>0</v>
      </c>
      <c r="U190" s="17"/>
      <c r="V190" s="17"/>
      <c r="W190" s="17"/>
      <c r="X190" s="17"/>
      <c r="Y190" s="17"/>
      <c r="Z190" s="17"/>
      <c r="AA190" s="17"/>
      <c r="AB190" s="17"/>
      <c r="AC190" s="17"/>
      <c r="AD190" s="17"/>
      <c r="AE190" s="17"/>
      <c r="AR190" s="174" t="s">
        <v>267</v>
      </c>
      <c r="AT190" s="174" t="s">
        <v>272</v>
      </c>
      <c r="AU190" s="174" t="s">
        <v>82</v>
      </c>
      <c r="AY190" s="3" t="s">
        <v>124</v>
      </c>
      <c r="BE190" s="175" t="n">
        <f aca="false">IF(N190="základní",J190,0)</f>
        <v>0</v>
      </c>
      <c r="BF190" s="175" t="n">
        <f aca="false">IF(N190="snížená",J190,0)</f>
        <v>0</v>
      </c>
      <c r="BG190" s="175" t="n">
        <f aca="false">IF(N190="zákl. přenesená",J190,0)</f>
        <v>0</v>
      </c>
      <c r="BH190" s="175" t="n">
        <f aca="false">IF(N190="sníž. přenesená",J190,0)</f>
        <v>0</v>
      </c>
      <c r="BI190" s="175" t="n">
        <f aca="false">IF(N190="nulová",J190,0)</f>
        <v>0</v>
      </c>
      <c r="BJ190" s="3" t="s">
        <v>80</v>
      </c>
      <c r="BK190" s="175" t="n">
        <f aca="false">ROUND(I190*H190,2)</f>
        <v>0</v>
      </c>
      <c r="BL190" s="3" t="s">
        <v>131</v>
      </c>
      <c r="BM190" s="174" t="s">
        <v>2696</v>
      </c>
    </row>
    <row r="191" s="184" customFormat="true" ht="12.8" hidden="false" customHeight="false" outlineLevel="0" collapsed="false">
      <c r="B191" s="185"/>
      <c r="D191" s="178" t="s">
        <v>133</v>
      </c>
      <c r="F191" s="187" t="s">
        <v>2697</v>
      </c>
      <c r="H191" s="188" t="n">
        <v>4.182</v>
      </c>
      <c r="L191" s="185"/>
      <c r="M191" s="189"/>
      <c r="N191" s="190"/>
      <c r="O191" s="190"/>
      <c r="P191" s="190"/>
      <c r="Q191" s="190"/>
      <c r="R191" s="190"/>
      <c r="S191" s="190"/>
      <c r="T191" s="191"/>
      <c r="AT191" s="186" t="s">
        <v>133</v>
      </c>
      <c r="AU191" s="186" t="s">
        <v>82</v>
      </c>
      <c r="AV191" s="184" t="s">
        <v>82</v>
      </c>
      <c r="AW191" s="184" t="s">
        <v>2</v>
      </c>
      <c r="AX191" s="184" t="s">
        <v>80</v>
      </c>
      <c r="AY191" s="186" t="s">
        <v>124</v>
      </c>
    </row>
    <row r="192" s="22" customFormat="true" ht="21.75" hidden="false" customHeight="true" outlineLevel="0" collapsed="false">
      <c r="A192" s="17"/>
      <c r="B192" s="162"/>
      <c r="C192" s="163" t="s">
        <v>437</v>
      </c>
      <c r="D192" s="163" t="s">
        <v>127</v>
      </c>
      <c r="E192" s="164" t="s">
        <v>2698</v>
      </c>
      <c r="F192" s="165" t="s">
        <v>2699</v>
      </c>
      <c r="G192" s="166" t="s">
        <v>263</v>
      </c>
      <c r="H192" s="167" t="n">
        <v>97.08</v>
      </c>
      <c r="I192" s="168"/>
      <c r="J192" s="168" t="n">
        <f aca="false">ROUND(I192*H192,2)</f>
        <v>0</v>
      </c>
      <c r="K192" s="169"/>
      <c r="L192" s="18"/>
      <c r="M192" s="170"/>
      <c r="N192" s="171" t="s">
        <v>37</v>
      </c>
      <c r="O192" s="172" t="n">
        <v>0.216</v>
      </c>
      <c r="P192" s="172" t="n">
        <f aca="false">O192*H192</f>
        <v>20.96928</v>
      </c>
      <c r="Q192" s="172" t="n">
        <v>0.1295</v>
      </c>
      <c r="R192" s="172" t="n">
        <f aca="false">Q192*H192</f>
        <v>12.57186</v>
      </c>
      <c r="S192" s="172" t="n">
        <v>0</v>
      </c>
      <c r="T192" s="173" t="n">
        <f aca="false">S192*H192</f>
        <v>0</v>
      </c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R192" s="174" t="s">
        <v>131</v>
      </c>
      <c r="AT192" s="174" t="s">
        <v>127</v>
      </c>
      <c r="AU192" s="174" t="s">
        <v>82</v>
      </c>
      <c r="AY192" s="3" t="s">
        <v>124</v>
      </c>
      <c r="BE192" s="175" t="n">
        <f aca="false">IF(N192="základní",J192,0)</f>
        <v>0</v>
      </c>
      <c r="BF192" s="175" t="n">
        <f aca="false">IF(N192="snížená",J192,0)</f>
        <v>0</v>
      </c>
      <c r="BG192" s="175" t="n">
        <f aca="false">IF(N192="zákl. přenesená",J192,0)</f>
        <v>0</v>
      </c>
      <c r="BH192" s="175" t="n">
        <f aca="false">IF(N192="sníž. přenesená",J192,0)</f>
        <v>0</v>
      </c>
      <c r="BI192" s="175" t="n">
        <f aca="false">IF(N192="nulová",J192,0)</f>
        <v>0</v>
      </c>
      <c r="BJ192" s="3" t="s">
        <v>80</v>
      </c>
      <c r="BK192" s="175" t="n">
        <f aca="false">ROUND(I192*H192,2)</f>
        <v>0</v>
      </c>
      <c r="BL192" s="3" t="s">
        <v>131</v>
      </c>
      <c r="BM192" s="174" t="s">
        <v>2700</v>
      </c>
    </row>
    <row r="193" s="176" customFormat="true" ht="12.8" hidden="false" customHeight="false" outlineLevel="0" collapsed="false">
      <c r="B193" s="177"/>
      <c r="D193" s="178" t="s">
        <v>133</v>
      </c>
      <c r="E193" s="179"/>
      <c r="F193" s="180" t="s">
        <v>2602</v>
      </c>
      <c r="H193" s="179"/>
      <c r="L193" s="177"/>
      <c r="M193" s="181"/>
      <c r="N193" s="182"/>
      <c r="O193" s="182"/>
      <c r="P193" s="182"/>
      <c r="Q193" s="182"/>
      <c r="R193" s="182"/>
      <c r="S193" s="182"/>
      <c r="T193" s="183"/>
      <c r="AT193" s="179" t="s">
        <v>133</v>
      </c>
      <c r="AU193" s="179" t="s">
        <v>82</v>
      </c>
      <c r="AV193" s="176" t="s">
        <v>80</v>
      </c>
      <c r="AW193" s="176" t="s">
        <v>29</v>
      </c>
      <c r="AX193" s="176" t="s">
        <v>72</v>
      </c>
      <c r="AY193" s="179" t="s">
        <v>124</v>
      </c>
    </row>
    <row r="194" s="184" customFormat="true" ht="12.8" hidden="false" customHeight="false" outlineLevel="0" collapsed="false">
      <c r="B194" s="185"/>
      <c r="D194" s="178" t="s">
        <v>133</v>
      </c>
      <c r="E194" s="186"/>
      <c r="F194" s="187" t="s">
        <v>2701</v>
      </c>
      <c r="H194" s="188" t="n">
        <v>20.1</v>
      </c>
      <c r="L194" s="185"/>
      <c r="M194" s="189"/>
      <c r="N194" s="190"/>
      <c r="O194" s="190"/>
      <c r="P194" s="190"/>
      <c r="Q194" s="190"/>
      <c r="R194" s="190"/>
      <c r="S194" s="190"/>
      <c r="T194" s="191"/>
      <c r="AT194" s="186" t="s">
        <v>133</v>
      </c>
      <c r="AU194" s="186" t="s">
        <v>82</v>
      </c>
      <c r="AV194" s="184" t="s">
        <v>82</v>
      </c>
      <c r="AW194" s="184" t="s">
        <v>29</v>
      </c>
      <c r="AX194" s="184" t="s">
        <v>72</v>
      </c>
      <c r="AY194" s="186" t="s">
        <v>124</v>
      </c>
    </row>
    <row r="195" s="176" customFormat="true" ht="12.8" hidden="false" customHeight="false" outlineLevel="0" collapsed="false">
      <c r="B195" s="177"/>
      <c r="D195" s="178" t="s">
        <v>133</v>
      </c>
      <c r="E195" s="179"/>
      <c r="F195" s="180" t="s">
        <v>2608</v>
      </c>
      <c r="H195" s="179"/>
      <c r="L195" s="177"/>
      <c r="M195" s="181"/>
      <c r="N195" s="182"/>
      <c r="O195" s="182"/>
      <c r="P195" s="182"/>
      <c r="Q195" s="182"/>
      <c r="R195" s="182"/>
      <c r="S195" s="182"/>
      <c r="T195" s="183"/>
      <c r="AT195" s="179" t="s">
        <v>133</v>
      </c>
      <c r="AU195" s="179" t="s">
        <v>82</v>
      </c>
      <c r="AV195" s="176" t="s">
        <v>80</v>
      </c>
      <c r="AW195" s="176" t="s">
        <v>29</v>
      </c>
      <c r="AX195" s="176" t="s">
        <v>72</v>
      </c>
      <c r="AY195" s="179" t="s">
        <v>124</v>
      </c>
    </row>
    <row r="196" s="184" customFormat="true" ht="12.8" hidden="false" customHeight="false" outlineLevel="0" collapsed="false">
      <c r="B196" s="185"/>
      <c r="D196" s="178" t="s">
        <v>133</v>
      </c>
      <c r="E196" s="186"/>
      <c r="F196" s="187" t="s">
        <v>2702</v>
      </c>
      <c r="H196" s="188" t="n">
        <v>28.68</v>
      </c>
      <c r="L196" s="185"/>
      <c r="M196" s="189"/>
      <c r="N196" s="190"/>
      <c r="O196" s="190"/>
      <c r="P196" s="190"/>
      <c r="Q196" s="190"/>
      <c r="R196" s="190"/>
      <c r="S196" s="190"/>
      <c r="T196" s="191"/>
      <c r="AT196" s="186" t="s">
        <v>133</v>
      </c>
      <c r="AU196" s="186" t="s">
        <v>82</v>
      </c>
      <c r="AV196" s="184" t="s">
        <v>82</v>
      </c>
      <c r="AW196" s="184" t="s">
        <v>29</v>
      </c>
      <c r="AX196" s="184" t="s">
        <v>72</v>
      </c>
      <c r="AY196" s="186" t="s">
        <v>124</v>
      </c>
    </row>
    <row r="197" s="176" customFormat="true" ht="12.8" hidden="false" customHeight="false" outlineLevel="0" collapsed="false">
      <c r="B197" s="177"/>
      <c r="D197" s="178" t="s">
        <v>133</v>
      </c>
      <c r="E197" s="179"/>
      <c r="F197" s="180" t="s">
        <v>2610</v>
      </c>
      <c r="H197" s="179"/>
      <c r="L197" s="177"/>
      <c r="M197" s="181"/>
      <c r="N197" s="182"/>
      <c r="O197" s="182"/>
      <c r="P197" s="182"/>
      <c r="Q197" s="182"/>
      <c r="R197" s="182"/>
      <c r="S197" s="182"/>
      <c r="T197" s="183"/>
      <c r="AT197" s="179" t="s">
        <v>133</v>
      </c>
      <c r="AU197" s="179" t="s">
        <v>82</v>
      </c>
      <c r="AV197" s="176" t="s">
        <v>80</v>
      </c>
      <c r="AW197" s="176" t="s">
        <v>29</v>
      </c>
      <c r="AX197" s="176" t="s">
        <v>72</v>
      </c>
      <c r="AY197" s="179" t="s">
        <v>124</v>
      </c>
    </row>
    <row r="198" s="184" customFormat="true" ht="12.8" hidden="false" customHeight="false" outlineLevel="0" collapsed="false">
      <c r="B198" s="185"/>
      <c r="D198" s="178" t="s">
        <v>133</v>
      </c>
      <c r="E198" s="186"/>
      <c r="F198" s="187" t="s">
        <v>2703</v>
      </c>
      <c r="H198" s="188" t="n">
        <v>11.8</v>
      </c>
      <c r="L198" s="185"/>
      <c r="M198" s="189"/>
      <c r="N198" s="190"/>
      <c r="O198" s="190"/>
      <c r="P198" s="190"/>
      <c r="Q198" s="190"/>
      <c r="R198" s="190"/>
      <c r="S198" s="190"/>
      <c r="T198" s="191"/>
      <c r="AT198" s="186" t="s">
        <v>133</v>
      </c>
      <c r="AU198" s="186" t="s">
        <v>82</v>
      </c>
      <c r="AV198" s="184" t="s">
        <v>82</v>
      </c>
      <c r="AW198" s="184" t="s">
        <v>29</v>
      </c>
      <c r="AX198" s="184" t="s">
        <v>72</v>
      </c>
      <c r="AY198" s="186" t="s">
        <v>124</v>
      </c>
    </row>
    <row r="199" s="176" customFormat="true" ht="12.8" hidden="false" customHeight="false" outlineLevel="0" collapsed="false">
      <c r="B199" s="177"/>
      <c r="D199" s="178" t="s">
        <v>133</v>
      </c>
      <c r="E199" s="179"/>
      <c r="F199" s="180" t="s">
        <v>2612</v>
      </c>
      <c r="H199" s="179"/>
      <c r="L199" s="177"/>
      <c r="M199" s="181"/>
      <c r="N199" s="182"/>
      <c r="O199" s="182"/>
      <c r="P199" s="182"/>
      <c r="Q199" s="182"/>
      <c r="R199" s="182"/>
      <c r="S199" s="182"/>
      <c r="T199" s="183"/>
      <c r="AT199" s="179" t="s">
        <v>133</v>
      </c>
      <c r="AU199" s="179" t="s">
        <v>82</v>
      </c>
      <c r="AV199" s="176" t="s">
        <v>80</v>
      </c>
      <c r="AW199" s="176" t="s">
        <v>29</v>
      </c>
      <c r="AX199" s="176" t="s">
        <v>72</v>
      </c>
      <c r="AY199" s="179" t="s">
        <v>124</v>
      </c>
    </row>
    <row r="200" s="184" customFormat="true" ht="12.8" hidden="false" customHeight="false" outlineLevel="0" collapsed="false">
      <c r="B200" s="185"/>
      <c r="D200" s="178" t="s">
        <v>133</v>
      </c>
      <c r="E200" s="186"/>
      <c r="F200" s="187" t="s">
        <v>2704</v>
      </c>
      <c r="H200" s="188" t="n">
        <v>36.5</v>
      </c>
      <c r="L200" s="185"/>
      <c r="M200" s="189"/>
      <c r="N200" s="190"/>
      <c r="O200" s="190"/>
      <c r="P200" s="190"/>
      <c r="Q200" s="190"/>
      <c r="R200" s="190"/>
      <c r="S200" s="190"/>
      <c r="T200" s="191"/>
      <c r="AT200" s="186" t="s">
        <v>133</v>
      </c>
      <c r="AU200" s="186" t="s">
        <v>82</v>
      </c>
      <c r="AV200" s="184" t="s">
        <v>82</v>
      </c>
      <c r="AW200" s="184" t="s">
        <v>29</v>
      </c>
      <c r="AX200" s="184" t="s">
        <v>72</v>
      </c>
      <c r="AY200" s="186" t="s">
        <v>124</v>
      </c>
    </row>
    <row r="201" s="197" customFormat="true" ht="12.8" hidden="false" customHeight="false" outlineLevel="0" collapsed="false">
      <c r="B201" s="198"/>
      <c r="D201" s="178" t="s">
        <v>133</v>
      </c>
      <c r="E201" s="199"/>
      <c r="F201" s="200" t="s">
        <v>234</v>
      </c>
      <c r="H201" s="201" t="n">
        <v>97.08</v>
      </c>
      <c r="L201" s="198"/>
      <c r="M201" s="202"/>
      <c r="N201" s="203"/>
      <c r="O201" s="203"/>
      <c r="P201" s="203"/>
      <c r="Q201" s="203"/>
      <c r="R201" s="203"/>
      <c r="S201" s="203"/>
      <c r="T201" s="204"/>
      <c r="AT201" s="199" t="s">
        <v>133</v>
      </c>
      <c r="AU201" s="199" t="s">
        <v>82</v>
      </c>
      <c r="AV201" s="197" t="s">
        <v>131</v>
      </c>
      <c r="AW201" s="197" t="s">
        <v>29</v>
      </c>
      <c r="AX201" s="197" t="s">
        <v>80</v>
      </c>
      <c r="AY201" s="199" t="s">
        <v>124</v>
      </c>
    </row>
    <row r="202" s="22" customFormat="true" ht="16.5" hidden="false" customHeight="true" outlineLevel="0" collapsed="false">
      <c r="A202" s="17"/>
      <c r="B202" s="162"/>
      <c r="C202" s="205" t="s">
        <v>441</v>
      </c>
      <c r="D202" s="205" t="s">
        <v>272</v>
      </c>
      <c r="E202" s="206" t="s">
        <v>2694</v>
      </c>
      <c r="F202" s="207" t="s">
        <v>2695</v>
      </c>
      <c r="G202" s="208" t="s">
        <v>263</v>
      </c>
      <c r="H202" s="209" t="n">
        <v>99.022</v>
      </c>
      <c r="I202" s="210"/>
      <c r="J202" s="210" t="n">
        <f aca="false">ROUND(I202*H202,2)</f>
        <v>0</v>
      </c>
      <c r="K202" s="211"/>
      <c r="L202" s="212"/>
      <c r="M202" s="213"/>
      <c r="N202" s="214" t="s">
        <v>37</v>
      </c>
      <c r="O202" s="172" t="n">
        <v>0</v>
      </c>
      <c r="P202" s="172" t="n">
        <f aca="false">O202*H202</f>
        <v>0</v>
      </c>
      <c r="Q202" s="172" t="n">
        <v>0.085</v>
      </c>
      <c r="R202" s="172" t="n">
        <f aca="false">Q202*H202</f>
        <v>8.41687</v>
      </c>
      <c r="S202" s="172" t="n">
        <v>0</v>
      </c>
      <c r="T202" s="173" t="n">
        <f aca="false">S202*H202</f>
        <v>0</v>
      </c>
      <c r="U202" s="17"/>
      <c r="V202" s="17"/>
      <c r="W202" s="17"/>
      <c r="X202" s="17"/>
      <c r="Y202" s="17"/>
      <c r="Z202" s="17"/>
      <c r="AA202" s="17"/>
      <c r="AB202" s="17"/>
      <c r="AC202" s="17"/>
      <c r="AD202" s="17"/>
      <c r="AE202" s="17"/>
      <c r="AR202" s="174" t="s">
        <v>267</v>
      </c>
      <c r="AT202" s="174" t="s">
        <v>272</v>
      </c>
      <c r="AU202" s="174" t="s">
        <v>82</v>
      </c>
      <c r="AY202" s="3" t="s">
        <v>124</v>
      </c>
      <c r="BE202" s="175" t="n">
        <f aca="false">IF(N202="základní",J202,0)</f>
        <v>0</v>
      </c>
      <c r="BF202" s="175" t="n">
        <f aca="false">IF(N202="snížená",J202,0)</f>
        <v>0</v>
      </c>
      <c r="BG202" s="175" t="n">
        <f aca="false">IF(N202="zákl. přenesená",J202,0)</f>
        <v>0</v>
      </c>
      <c r="BH202" s="175" t="n">
        <f aca="false">IF(N202="sníž. přenesená",J202,0)</f>
        <v>0</v>
      </c>
      <c r="BI202" s="175" t="n">
        <f aca="false">IF(N202="nulová",J202,0)</f>
        <v>0</v>
      </c>
      <c r="BJ202" s="3" t="s">
        <v>80</v>
      </c>
      <c r="BK202" s="175" t="n">
        <f aca="false">ROUND(I202*H202,2)</f>
        <v>0</v>
      </c>
      <c r="BL202" s="3" t="s">
        <v>131</v>
      </c>
      <c r="BM202" s="174" t="s">
        <v>2705</v>
      </c>
    </row>
    <row r="203" s="184" customFormat="true" ht="12.8" hidden="false" customHeight="false" outlineLevel="0" collapsed="false">
      <c r="B203" s="185"/>
      <c r="D203" s="178" t="s">
        <v>133</v>
      </c>
      <c r="F203" s="187" t="s">
        <v>2706</v>
      </c>
      <c r="H203" s="188" t="n">
        <v>99.022</v>
      </c>
      <c r="L203" s="185"/>
      <c r="M203" s="189"/>
      <c r="N203" s="190"/>
      <c r="O203" s="190"/>
      <c r="P203" s="190"/>
      <c r="Q203" s="190"/>
      <c r="R203" s="190"/>
      <c r="S203" s="190"/>
      <c r="T203" s="191"/>
      <c r="AT203" s="186" t="s">
        <v>133</v>
      </c>
      <c r="AU203" s="186" t="s">
        <v>82</v>
      </c>
      <c r="AV203" s="184" t="s">
        <v>82</v>
      </c>
      <c r="AW203" s="184" t="s">
        <v>2</v>
      </c>
      <c r="AX203" s="184" t="s">
        <v>80</v>
      </c>
      <c r="AY203" s="186" t="s">
        <v>124</v>
      </c>
    </row>
    <row r="204" s="22" customFormat="true" ht="21.75" hidden="false" customHeight="true" outlineLevel="0" collapsed="false">
      <c r="A204" s="17"/>
      <c r="B204" s="162"/>
      <c r="C204" s="163" t="s">
        <v>456</v>
      </c>
      <c r="D204" s="163" t="s">
        <v>127</v>
      </c>
      <c r="E204" s="164" t="s">
        <v>2707</v>
      </c>
      <c r="F204" s="165" t="s">
        <v>2708</v>
      </c>
      <c r="G204" s="166" t="s">
        <v>263</v>
      </c>
      <c r="H204" s="167" t="n">
        <v>72.68</v>
      </c>
      <c r="I204" s="168"/>
      <c r="J204" s="168" t="n">
        <f aca="false">ROUND(I204*H204,2)</f>
        <v>0</v>
      </c>
      <c r="K204" s="169"/>
      <c r="L204" s="18"/>
      <c r="M204" s="170"/>
      <c r="N204" s="171" t="s">
        <v>37</v>
      </c>
      <c r="O204" s="172" t="n">
        <v>0.216</v>
      </c>
      <c r="P204" s="172" t="n">
        <f aca="false">O204*H204</f>
        <v>15.69888</v>
      </c>
      <c r="Q204" s="172" t="n">
        <v>0.1295</v>
      </c>
      <c r="R204" s="172" t="n">
        <f aca="false">Q204*H204</f>
        <v>9.41206</v>
      </c>
      <c r="S204" s="172" t="n">
        <v>0</v>
      </c>
      <c r="T204" s="173" t="n">
        <f aca="false">S204*H204</f>
        <v>0</v>
      </c>
      <c r="U204" s="17"/>
      <c r="V204" s="17"/>
      <c r="W204" s="17"/>
      <c r="X204" s="17"/>
      <c r="Y204" s="17"/>
      <c r="Z204" s="17"/>
      <c r="AA204" s="17"/>
      <c r="AB204" s="17"/>
      <c r="AC204" s="17"/>
      <c r="AD204" s="17"/>
      <c r="AE204" s="17"/>
      <c r="AR204" s="174" t="s">
        <v>131</v>
      </c>
      <c r="AT204" s="174" t="s">
        <v>127</v>
      </c>
      <c r="AU204" s="174" t="s">
        <v>82</v>
      </c>
      <c r="AY204" s="3" t="s">
        <v>124</v>
      </c>
      <c r="BE204" s="175" t="n">
        <f aca="false">IF(N204="základní",J204,0)</f>
        <v>0</v>
      </c>
      <c r="BF204" s="175" t="n">
        <f aca="false">IF(N204="snížená",J204,0)</f>
        <v>0</v>
      </c>
      <c r="BG204" s="175" t="n">
        <f aca="false">IF(N204="zákl. přenesená",J204,0)</f>
        <v>0</v>
      </c>
      <c r="BH204" s="175" t="n">
        <f aca="false">IF(N204="sníž. přenesená",J204,0)</f>
        <v>0</v>
      </c>
      <c r="BI204" s="175" t="n">
        <f aca="false">IF(N204="nulová",J204,0)</f>
        <v>0</v>
      </c>
      <c r="BJ204" s="3" t="s">
        <v>80</v>
      </c>
      <c r="BK204" s="175" t="n">
        <f aca="false">ROUND(I204*H204,2)</f>
        <v>0</v>
      </c>
      <c r="BL204" s="3" t="s">
        <v>131</v>
      </c>
      <c r="BM204" s="174" t="s">
        <v>2709</v>
      </c>
    </row>
    <row r="205" s="176" customFormat="true" ht="12.8" hidden="false" customHeight="false" outlineLevel="0" collapsed="false">
      <c r="B205" s="177"/>
      <c r="D205" s="178" t="s">
        <v>133</v>
      </c>
      <c r="E205" s="179"/>
      <c r="F205" s="180" t="s">
        <v>2602</v>
      </c>
      <c r="H205" s="179"/>
      <c r="L205" s="177"/>
      <c r="M205" s="181"/>
      <c r="N205" s="182"/>
      <c r="O205" s="182"/>
      <c r="P205" s="182"/>
      <c r="Q205" s="182"/>
      <c r="R205" s="182"/>
      <c r="S205" s="182"/>
      <c r="T205" s="183"/>
      <c r="AT205" s="179" t="s">
        <v>133</v>
      </c>
      <c r="AU205" s="179" t="s">
        <v>82</v>
      </c>
      <c r="AV205" s="176" t="s">
        <v>80</v>
      </c>
      <c r="AW205" s="176" t="s">
        <v>29</v>
      </c>
      <c r="AX205" s="176" t="s">
        <v>72</v>
      </c>
      <c r="AY205" s="179" t="s">
        <v>124</v>
      </c>
    </row>
    <row r="206" s="184" customFormat="true" ht="12.8" hidden="false" customHeight="false" outlineLevel="0" collapsed="false">
      <c r="B206" s="185"/>
      <c r="D206" s="178" t="s">
        <v>133</v>
      </c>
      <c r="E206" s="186"/>
      <c r="F206" s="187" t="s">
        <v>2710</v>
      </c>
      <c r="H206" s="188" t="n">
        <v>9.7</v>
      </c>
      <c r="L206" s="185"/>
      <c r="M206" s="189"/>
      <c r="N206" s="190"/>
      <c r="O206" s="190"/>
      <c r="P206" s="190"/>
      <c r="Q206" s="190"/>
      <c r="R206" s="190"/>
      <c r="S206" s="190"/>
      <c r="T206" s="191"/>
      <c r="AT206" s="186" t="s">
        <v>133</v>
      </c>
      <c r="AU206" s="186" t="s">
        <v>82</v>
      </c>
      <c r="AV206" s="184" t="s">
        <v>82</v>
      </c>
      <c r="AW206" s="184" t="s">
        <v>29</v>
      </c>
      <c r="AX206" s="184" t="s">
        <v>72</v>
      </c>
      <c r="AY206" s="186" t="s">
        <v>124</v>
      </c>
    </row>
    <row r="207" s="176" customFormat="true" ht="12.8" hidden="false" customHeight="false" outlineLevel="0" collapsed="false">
      <c r="B207" s="177"/>
      <c r="D207" s="178" t="s">
        <v>133</v>
      </c>
      <c r="E207" s="179"/>
      <c r="F207" s="180" t="s">
        <v>2604</v>
      </c>
      <c r="H207" s="179"/>
      <c r="L207" s="177"/>
      <c r="M207" s="181"/>
      <c r="N207" s="182"/>
      <c r="O207" s="182"/>
      <c r="P207" s="182"/>
      <c r="Q207" s="182"/>
      <c r="R207" s="182"/>
      <c r="S207" s="182"/>
      <c r="T207" s="183"/>
      <c r="AT207" s="179" t="s">
        <v>133</v>
      </c>
      <c r="AU207" s="179" t="s">
        <v>82</v>
      </c>
      <c r="AV207" s="176" t="s">
        <v>80</v>
      </c>
      <c r="AW207" s="176" t="s">
        <v>29</v>
      </c>
      <c r="AX207" s="176" t="s">
        <v>72</v>
      </c>
      <c r="AY207" s="179" t="s">
        <v>124</v>
      </c>
    </row>
    <row r="208" s="184" customFormat="true" ht="12.8" hidden="false" customHeight="false" outlineLevel="0" collapsed="false">
      <c r="B208" s="185"/>
      <c r="D208" s="178" t="s">
        <v>133</v>
      </c>
      <c r="E208" s="186"/>
      <c r="F208" s="187" t="s">
        <v>2711</v>
      </c>
      <c r="H208" s="188" t="n">
        <v>62.98</v>
      </c>
      <c r="L208" s="185"/>
      <c r="M208" s="189"/>
      <c r="N208" s="190"/>
      <c r="O208" s="190"/>
      <c r="P208" s="190"/>
      <c r="Q208" s="190"/>
      <c r="R208" s="190"/>
      <c r="S208" s="190"/>
      <c r="T208" s="191"/>
      <c r="AT208" s="186" t="s">
        <v>133</v>
      </c>
      <c r="AU208" s="186" t="s">
        <v>82</v>
      </c>
      <c r="AV208" s="184" t="s">
        <v>82</v>
      </c>
      <c r="AW208" s="184" t="s">
        <v>29</v>
      </c>
      <c r="AX208" s="184" t="s">
        <v>72</v>
      </c>
      <c r="AY208" s="186" t="s">
        <v>124</v>
      </c>
    </row>
    <row r="209" s="197" customFormat="true" ht="12.8" hidden="false" customHeight="false" outlineLevel="0" collapsed="false">
      <c r="B209" s="198"/>
      <c r="D209" s="178" t="s">
        <v>133</v>
      </c>
      <c r="E209" s="199"/>
      <c r="F209" s="200" t="s">
        <v>234</v>
      </c>
      <c r="H209" s="201" t="n">
        <v>72.68</v>
      </c>
      <c r="L209" s="198"/>
      <c r="M209" s="202"/>
      <c r="N209" s="203"/>
      <c r="O209" s="203"/>
      <c r="P209" s="203"/>
      <c r="Q209" s="203"/>
      <c r="R209" s="203"/>
      <c r="S209" s="203"/>
      <c r="T209" s="204"/>
      <c r="AT209" s="199" t="s">
        <v>133</v>
      </c>
      <c r="AU209" s="199" t="s">
        <v>82</v>
      </c>
      <c r="AV209" s="197" t="s">
        <v>131</v>
      </c>
      <c r="AW209" s="197" t="s">
        <v>29</v>
      </c>
      <c r="AX209" s="197" t="s">
        <v>80</v>
      </c>
      <c r="AY209" s="199" t="s">
        <v>124</v>
      </c>
    </row>
    <row r="210" s="22" customFormat="true" ht="16.5" hidden="false" customHeight="true" outlineLevel="0" collapsed="false">
      <c r="A210" s="17"/>
      <c r="B210" s="162"/>
      <c r="C210" s="205" t="s">
        <v>466</v>
      </c>
      <c r="D210" s="205" t="s">
        <v>272</v>
      </c>
      <c r="E210" s="206" t="s">
        <v>2712</v>
      </c>
      <c r="F210" s="207" t="s">
        <v>2713</v>
      </c>
      <c r="G210" s="208" t="s">
        <v>263</v>
      </c>
      <c r="H210" s="209" t="n">
        <v>72.68</v>
      </c>
      <c r="I210" s="210"/>
      <c r="J210" s="210" t="n">
        <f aca="false">ROUND(I210*H210,2)</f>
        <v>0</v>
      </c>
      <c r="K210" s="211"/>
      <c r="L210" s="212"/>
      <c r="M210" s="213"/>
      <c r="N210" s="214" t="s">
        <v>37</v>
      </c>
      <c r="O210" s="172" t="n">
        <v>0</v>
      </c>
      <c r="P210" s="172" t="n">
        <f aca="false">O210*H210</f>
        <v>0</v>
      </c>
      <c r="Q210" s="172" t="n">
        <v>0.02</v>
      </c>
      <c r="R210" s="172" t="n">
        <f aca="false">Q210*H210</f>
        <v>1.4536</v>
      </c>
      <c r="S210" s="172" t="n">
        <v>0</v>
      </c>
      <c r="T210" s="173" t="n">
        <f aca="false">S210*H210</f>
        <v>0</v>
      </c>
      <c r="U210" s="17"/>
      <c r="V210" s="17"/>
      <c r="W210" s="17"/>
      <c r="X210" s="17"/>
      <c r="Y210" s="17"/>
      <c r="Z210" s="17"/>
      <c r="AA210" s="17"/>
      <c r="AB210" s="17"/>
      <c r="AC210" s="17"/>
      <c r="AD210" s="17"/>
      <c r="AE210" s="17"/>
      <c r="AR210" s="174" t="s">
        <v>267</v>
      </c>
      <c r="AT210" s="174" t="s">
        <v>272</v>
      </c>
      <c r="AU210" s="174" t="s">
        <v>82</v>
      </c>
      <c r="AY210" s="3" t="s">
        <v>124</v>
      </c>
      <c r="BE210" s="175" t="n">
        <f aca="false">IF(N210="základní",J210,0)</f>
        <v>0</v>
      </c>
      <c r="BF210" s="175" t="n">
        <f aca="false">IF(N210="snížená",J210,0)</f>
        <v>0</v>
      </c>
      <c r="BG210" s="175" t="n">
        <f aca="false">IF(N210="zákl. přenesená",J210,0)</f>
        <v>0</v>
      </c>
      <c r="BH210" s="175" t="n">
        <f aca="false">IF(N210="sníž. přenesená",J210,0)</f>
        <v>0</v>
      </c>
      <c r="BI210" s="175" t="n">
        <f aca="false">IF(N210="nulová",J210,0)</f>
        <v>0</v>
      </c>
      <c r="BJ210" s="3" t="s">
        <v>80</v>
      </c>
      <c r="BK210" s="175" t="n">
        <f aca="false">ROUND(I210*H210,2)</f>
        <v>0</v>
      </c>
      <c r="BL210" s="3" t="s">
        <v>131</v>
      </c>
      <c r="BM210" s="174" t="s">
        <v>2714</v>
      </c>
    </row>
    <row r="211" s="22" customFormat="true" ht="21.75" hidden="false" customHeight="true" outlineLevel="0" collapsed="false">
      <c r="A211" s="17"/>
      <c r="B211" s="162"/>
      <c r="C211" s="163" t="s">
        <v>471</v>
      </c>
      <c r="D211" s="163" t="s">
        <v>127</v>
      </c>
      <c r="E211" s="164" t="s">
        <v>2715</v>
      </c>
      <c r="F211" s="165" t="s">
        <v>2716</v>
      </c>
      <c r="G211" s="166" t="s">
        <v>263</v>
      </c>
      <c r="H211" s="167" t="n">
        <v>15.3</v>
      </c>
      <c r="I211" s="168"/>
      <c r="J211" s="168" t="n">
        <f aca="false">ROUND(I211*H211,2)</f>
        <v>0</v>
      </c>
      <c r="K211" s="169"/>
      <c r="L211" s="18"/>
      <c r="M211" s="170"/>
      <c r="N211" s="171" t="s">
        <v>37</v>
      </c>
      <c r="O211" s="172" t="n">
        <v>0.186</v>
      </c>
      <c r="P211" s="172" t="n">
        <f aca="false">O211*H211</f>
        <v>2.8458</v>
      </c>
      <c r="Q211" s="172" t="n">
        <v>0.00061</v>
      </c>
      <c r="R211" s="172" t="n">
        <f aca="false">Q211*H211</f>
        <v>0.009333</v>
      </c>
      <c r="S211" s="172" t="n">
        <v>0</v>
      </c>
      <c r="T211" s="173" t="n">
        <f aca="false">S211*H211</f>
        <v>0</v>
      </c>
      <c r="U211" s="17"/>
      <c r="V211" s="17"/>
      <c r="W211" s="17"/>
      <c r="X211" s="17"/>
      <c r="Y211" s="17"/>
      <c r="Z211" s="17"/>
      <c r="AA211" s="17"/>
      <c r="AB211" s="17"/>
      <c r="AC211" s="17"/>
      <c r="AD211" s="17"/>
      <c r="AE211" s="17"/>
      <c r="AR211" s="174" t="s">
        <v>131</v>
      </c>
      <c r="AT211" s="174" t="s">
        <v>127</v>
      </c>
      <c r="AU211" s="174" t="s">
        <v>82</v>
      </c>
      <c r="AY211" s="3" t="s">
        <v>124</v>
      </c>
      <c r="BE211" s="175" t="n">
        <f aca="false">IF(N211="základní",J211,0)</f>
        <v>0</v>
      </c>
      <c r="BF211" s="175" t="n">
        <f aca="false">IF(N211="snížená",J211,0)</f>
        <v>0</v>
      </c>
      <c r="BG211" s="175" t="n">
        <f aca="false">IF(N211="zákl. přenesená",J211,0)</f>
        <v>0</v>
      </c>
      <c r="BH211" s="175" t="n">
        <f aca="false">IF(N211="sníž. přenesená",J211,0)</f>
        <v>0</v>
      </c>
      <c r="BI211" s="175" t="n">
        <f aca="false">IF(N211="nulová",J211,0)</f>
        <v>0</v>
      </c>
      <c r="BJ211" s="3" t="s">
        <v>80</v>
      </c>
      <c r="BK211" s="175" t="n">
        <f aca="false">ROUND(I211*H211,2)</f>
        <v>0</v>
      </c>
      <c r="BL211" s="3" t="s">
        <v>131</v>
      </c>
      <c r="BM211" s="174" t="s">
        <v>2717</v>
      </c>
    </row>
    <row r="212" s="176" customFormat="true" ht="12.8" hidden="false" customHeight="false" outlineLevel="0" collapsed="false">
      <c r="B212" s="177"/>
      <c r="D212" s="178" t="s">
        <v>133</v>
      </c>
      <c r="E212" s="179"/>
      <c r="F212" s="180" t="s">
        <v>2718</v>
      </c>
      <c r="H212" s="179"/>
      <c r="L212" s="177"/>
      <c r="M212" s="181"/>
      <c r="N212" s="182"/>
      <c r="O212" s="182"/>
      <c r="P212" s="182"/>
      <c r="Q212" s="182"/>
      <c r="R212" s="182"/>
      <c r="S212" s="182"/>
      <c r="T212" s="183"/>
      <c r="AT212" s="179" t="s">
        <v>133</v>
      </c>
      <c r="AU212" s="179" t="s">
        <v>82</v>
      </c>
      <c r="AV212" s="176" t="s">
        <v>80</v>
      </c>
      <c r="AW212" s="176" t="s">
        <v>29</v>
      </c>
      <c r="AX212" s="176" t="s">
        <v>72</v>
      </c>
      <c r="AY212" s="179" t="s">
        <v>124</v>
      </c>
    </row>
    <row r="213" s="184" customFormat="true" ht="12.8" hidden="false" customHeight="false" outlineLevel="0" collapsed="false">
      <c r="B213" s="185"/>
      <c r="D213" s="178" t="s">
        <v>133</v>
      </c>
      <c r="E213" s="186"/>
      <c r="F213" s="187" t="s">
        <v>2719</v>
      </c>
      <c r="H213" s="188" t="n">
        <v>15.3</v>
      </c>
      <c r="L213" s="185"/>
      <c r="M213" s="189"/>
      <c r="N213" s="190"/>
      <c r="O213" s="190"/>
      <c r="P213" s="190"/>
      <c r="Q213" s="190"/>
      <c r="R213" s="190"/>
      <c r="S213" s="190"/>
      <c r="T213" s="191"/>
      <c r="AT213" s="186" t="s">
        <v>133</v>
      </c>
      <c r="AU213" s="186" t="s">
        <v>82</v>
      </c>
      <c r="AV213" s="184" t="s">
        <v>82</v>
      </c>
      <c r="AW213" s="184" t="s">
        <v>29</v>
      </c>
      <c r="AX213" s="184" t="s">
        <v>80</v>
      </c>
      <c r="AY213" s="186" t="s">
        <v>124</v>
      </c>
    </row>
    <row r="214" s="149" customFormat="true" ht="22.8" hidden="false" customHeight="true" outlineLevel="0" collapsed="false">
      <c r="B214" s="150"/>
      <c r="D214" s="151" t="s">
        <v>71</v>
      </c>
      <c r="E214" s="160" t="s">
        <v>1160</v>
      </c>
      <c r="F214" s="160" t="s">
        <v>1161</v>
      </c>
      <c r="J214" s="161" t="n">
        <f aca="false">BK214</f>
        <v>0</v>
      </c>
      <c r="L214" s="150"/>
      <c r="M214" s="154"/>
      <c r="N214" s="155"/>
      <c r="O214" s="155"/>
      <c r="P214" s="156" t="n">
        <f aca="false">P215</f>
        <v>56.370427</v>
      </c>
      <c r="Q214" s="155"/>
      <c r="R214" s="156" t="n">
        <f aca="false">R215</f>
        <v>0</v>
      </c>
      <c r="S214" s="155"/>
      <c r="T214" s="157" t="n">
        <f aca="false">T215</f>
        <v>0</v>
      </c>
      <c r="AR214" s="151" t="s">
        <v>80</v>
      </c>
      <c r="AT214" s="158" t="s">
        <v>71</v>
      </c>
      <c r="AU214" s="158" t="s">
        <v>80</v>
      </c>
      <c r="AY214" s="151" t="s">
        <v>124</v>
      </c>
      <c r="BK214" s="159" t="n">
        <f aca="false">BK215</f>
        <v>0</v>
      </c>
    </row>
    <row r="215" s="22" customFormat="true" ht="21.75" hidden="false" customHeight="true" outlineLevel="0" collapsed="false">
      <c r="A215" s="17"/>
      <c r="B215" s="162"/>
      <c r="C215" s="163" t="s">
        <v>500</v>
      </c>
      <c r="D215" s="163" t="s">
        <v>127</v>
      </c>
      <c r="E215" s="164" t="s">
        <v>2720</v>
      </c>
      <c r="F215" s="165" t="s">
        <v>2721</v>
      </c>
      <c r="G215" s="166" t="s">
        <v>140</v>
      </c>
      <c r="H215" s="167" t="n">
        <v>141.991</v>
      </c>
      <c r="I215" s="168"/>
      <c r="J215" s="168" t="n">
        <f aca="false">ROUND(I215*H215,2)</f>
        <v>0</v>
      </c>
      <c r="K215" s="169"/>
      <c r="L215" s="18"/>
      <c r="M215" s="170"/>
      <c r="N215" s="171" t="s">
        <v>37</v>
      </c>
      <c r="O215" s="172" t="n">
        <v>0.397</v>
      </c>
      <c r="P215" s="172" t="n">
        <f aca="false">O215*H215</f>
        <v>56.370427</v>
      </c>
      <c r="Q215" s="172" t="n">
        <v>0</v>
      </c>
      <c r="R215" s="172" t="n">
        <f aca="false">Q215*H215</f>
        <v>0</v>
      </c>
      <c r="S215" s="172" t="n">
        <v>0</v>
      </c>
      <c r="T215" s="173" t="n">
        <f aca="false">S215*H215</f>
        <v>0</v>
      </c>
      <c r="U215" s="17"/>
      <c r="V215" s="17"/>
      <c r="W215" s="17"/>
      <c r="X215" s="17"/>
      <c r="Y215" s="17"/>
      <c r="Z215" s="17"/>
      <c r="AA215" s="17"/>
      <c r="AB215" s="17"/>
      <c r="AC215" s="17"/>
      <c r="AD215" s="17"/>
      <c r="AE215" s="17"/>
      <c r="AR215" s="174" t="s">
        <v>131</v>
      </c>
      <c r="AT215" s="174" t="s">
        <v>127</v>
      </c>
      <c r="AU215" s="174" t="s">
        <v>82</v>
      </c>
      <c r="AY215" s="3" t="s">
        <v>124</v>
      </c>
      <c r="BE215" s="175" t="n">
        <f aca="false">IF(N215="základní",J215,0)</f>
        <v>0</v>
      </c>
      <c r="BF215" s="175" t="n">
        <f aca="false">IF(N215="snížená",J215,0)</f>
        <v>0</v>
      </c>
      <c r="BG215" s="175" t="n">
        <f aca="false">IF(N215="zákl. přenesená",J215,0)</f>
        <v>0</v>
      </c>
      <c r="BH215" s="175" t="n">
        <f aca="false">IF(N215="sníž. přenesená",J215,0)</f>
        <v>0</v>
      </c>
      <c r="BI215" s="175" t="n">
        <f aca="false">IF(N215="nulová",J215,0)</f>
        <v>0</v>
      </c>
      <c r="BJ215" s="3" t="s">
        <v>80</v>
      </c>
      <c r="BK215" s="175" t="n">
        <f aca="false">ROUND(I215*H215,2)</f>
        <v>0</v>
      </c>
      <c r="BL215" s="3" t="s">
        <v>131</v>
      </c>
      <c r="BM215" s="174" t="s">
        <v>2722</v>
      </c>
    </row>
    <row r="216" s="149" customFormat="true" ht="25.9" hidden="false" customHeight="true" outlineLevel="0" collapsed="false">
      <c r="B216" s="150"/>
      <c r="D216" s="151" t="s">
        <v>71</v>
      </c>
      <c r="E216" s="152" t="s">
        <v>1166</v>
      </c>
      <c r="F216" s="152" t="s">
        <v>1167</v>
      </c>
      <c r="J216" s="153" t="n">
        <f aca="false">BK216</f>
        <v>0</v>
      </c>
      <c r="L216" s="150"/>
      <c r="M216" s="154"/>
      <c r="N216" s="155"/>
      <c r="O216" s="155"/>
      <c r="P216" s="156" t="n">
        <f aca="false">P217</f>
        <v>70.815107</v>
      </c>
      <c r="Q216" s="155"/>
      <c r="R216" s="156" t="n">
        <f aca="false">R217</f>
        <v>2.01126734</v>
      </c>
      <c r="S216" s="155"/>
      <c r="T216" s="157" t="n">
        <f aca="false">T217</f>
        <v>0</v>
      </c>
      <c r="AR216" s="151" t="s">
        <v>82</v>
      </c>
      <c r="AT216" s="158" t="s">
        <v>71</v>
      </c>
      <c r="AU216" s="158" t="s">
        <v>72</v>
      </c>
      <c r="AY216" s="151" t="s">
        <v>124</v>
      </c>
      <c r="BK216" s="159" t="n">
        <f aca="false">BK217</f>
        <v>0</v>
      </c>
    </row>
    <row r="217" s="149" customFormat="true" ht="22.8" hidden="false" customHeight="true" outlineLevel="0" collapsed="false">
      <c r="B217" s="150"/>
      <c r="D217" s="151" t="s">
        <v>71</v>
      </c>
      <c r="E217" s="160" t="s">
        <v>1508</v>
      </c>
      <c r="F217" s="160" t="s">
        <v>1509</v>
      </c>
      <c r="J217" s="161" t="n">
        <f aca="false">BK217</f>
        <v>0</v>
      </c>
      <c r="L217" s="150"/>
      <c r="M217" s="154"/>
      <c r="N217" s="155"/>
      <c r="O217" s="155"/>
      <c r="P217" s="156" t="n">
        <f aca="false">SUM(P218:P235)</f>
        <v>70.815107</v>
      </c>
      <c r="Q217" s="155"/>
      <c r="R217" s="156" t="n">
        <f aca="false">SUM(R218:R235)</f>
        <v>2.01126734</v>
      </c>
      <c r="S217" s="155"/>
      <c r="T217" s="157" t="n">
        <f aca="false">SUM(T218:T235)</f>
        <v>0</v>
      </c>
      <c r="AR217" s="151" t="s">
        <v>82</v>
      </c>
      <c r="AT217" s="158" t="s">
        <v>71</v>
      </c>
      <c r="AU217" s="158" t="s">
        <v>80</v>
      </c>
      <c r="AY217" s="151" t="s">
        <v>124</v>
      </c>
      <c r="BK217" s="159" t="n">
        <f aca="false">SUM(BK218:BK235)</f>
        <v>0</v>
      </c>
    </row>
    <row r="218" s="22" customFormat="true" ht="21.75" hidden="false" customHeight="true" outlineLevel="0" collapsed="false">
      <c r="A218" s="17"/>
      <c r="B218" s="162"/>
      <c r="C218" s="163" t="s">
        <v>506</v>
      </c>
      <c r="D218" s="163" t="s">
        <v>127</v>
      </c>
      <c r="E218" s="164" t="s">
        <v>2723</v>
      </c>
      <c r="F218" s="165" t="s">
        <v>2724</v>
      </c>
      <c r="G218" s="166" t="s">
        <v>256</v>
      </c>
      <c r="H218" s="167" t="n">
        <v>62.026</v>
      </c>
      <c r="I218" s="168"/>
      <c r="J218" s="168" t="n">
        <f aca="false">ROUND(I218*H218,2)</f>
        <v>0</v>
      </c>
      <c r="K218" s="169"/>
      <c r="L218" s="18"/>
      <c r="M218" s="170"/>
      <c r="N218" s="171" t="s">
        <v>37</v>
      </c>
      <c r="O218" s="172" t="n">
        <v>0.299</v>
      </c>
      <c r="P218" s="172" t="n">
        <f aca="false">O218*H218</f>
        <v>18.545774</v>
      </c>
      <c r="Q218" s="172" t="n">
        <v>0</v>
      </c>
      <c r="R218" s="172" t="n">
        <f aca="false">Q218*H218</f>
        <v>0</v>
      </c>
      <c r="S218" s="172" t="n">
        <v>0</v>
      </c>
      <c r="T218" s="173" t="n">
        <f aca="false">S218*H218</f>
        <v>0</v>
      </c>
      <c r="U218" s="17"/>
      <c r="V218" s="17"/>
      <c r="W218" s="17"/>
      <c r="X218" s="17"/>
      <c r="Y218" s="17"/>
      <c r="Z218" s="17"/>
      <c r="AA218" s="17"/>
      <c r="AB218" s="17"/>
      <c r="AC218" s="17"/>
      <c r="AD218" s="17"/>
      <c r="AE218" s="17"/>
      <c r="AR218" s="174" t="s">
        <v>321</v>
      </c>
      <c r="AT218" s="174" t="s">
        <v>127</v>
      </c>
      <c r="AU218" s="174" t="s">
        <v>82</v>
      </c>
      <c r="AY218" s="3" t="s">
        <v>124</v>
      </c>
      <c r="BE218" s="175" t="n">
        <f aca="false">IF(N218="základní",J218,0)</f>
        <v>0</v>
      </c>
      <c r="BF218" s="175" t="n">
        <f aca="false">IF(N218="snížená",J218,0)</f>
        <v>0</v>
      </c>
      <c r="BG218" s="175" t="n">
        <f aca="false">IF(N218="zákl. přenesená",J218,0)</f>
        <v>0</v>
      </c>
      <c r="BH218" s="175" t="n">
        <f aca="false">IF(N218="sníž. přenesená",J218,0)</f>
        <v>0</v>
      </c>
      <c r="BI218" s="175" t="n">
        <f aca="false">IF(N218="nulová",J218,0)</f>
        <v>0</v>
      </c>
      <c r="BJ218" s="3" t="s">
        <v>80</v>
      </c>
      <c r="BK218" s="175" t="n">
        <f aca="false">ROUND(I218*H218,2)</f>
        <v>0</v>
      </c>
      <c r="BL218" s="3" t="s">
        <v>321</v>
      </c>
      <c r="BM218" s="174" t="s">
        <v>2725</v>
      </c>
    </row>
    <row r="219" s="176" customFormat="true" ht="12.8" hidden="false" customHeight="false" outlineLevel="0" collapsed="false">
      <c r="B219" s="177"/>
      <c r="D219" s="178" t="s">
        <v>133</v>
      </c>
      <c r="E219" s="179"/>
      <c r="F219" s="180" t="s">
        <v>2606</v>
      </c>
      <c r="H219" s="179"/>
      <c r="L219" s="177"/>
      <c r="M219" s="181"/>
      <c r="N219" s="182"/>
      <c r="O219" s="182"/>
      <c r="P219" s="182"/>
      <c r="Q219" s="182"/>
      <c r="R219" s="182"/>
      <c r="S219" s="182"/>
      <c r="T219" s="183"/>
      <c r="AT219" s="179" t="s">
        <v>133</v>
      </c>
      <c r="AU219" s="179" t="s">
        <v>82</v>
      </c>
      <c r="AV219" s="176" t="s">
        <v>80</v>
      </c>
      <c r="AW219" s="176" t="s">
        <v>29</v>
      </c>
      <c r="AX219" s="176" t="s">
        <v>72</v>
      </c>
      <c r="AY219" s="179" t="s">
        <v>124</v>
      </c>
    </row>
    <row r="220" s="184" customFormat="true" ht="12.8" hidden="false" customHeight="false" outlineLevel="0" collapsed="false">
      <c r="B220" s="185"/>
      <c r="D220" s="178" t="s">
        <v>133</v>
      </c>
      <c r="E220" s="186"/>
      <c r="F220" s="187" t="s">
        <v>2726</v>
      </c>
      <c r="H220" s="188" t="n">
        <v>62.026</v>
      </c>
      <c r="L220" s="185"/>
      <c r="M220" s="189"/>
      <c r="N220" s="190"/>
      <c r="O220" s="190"/>
      <c r="P220" s="190"/>
      <c r="Q220" s="190"/>
      <c r="R220" s="190"/>
      <c r="S220" s="190"/>
      <c r="T220" s="191"/>
      <c r="AT220" s="186" t="s">
        <v>133</v>
      </c>
      <c r="AU220" s="186" t="s">
        <v>82</v>
      </c>
      <c r="AV220" s="184" t="s">
        <v>82</v>
      </c>
      <c r="AW220" s="184" t="s">
        <v>29</v>
      </c>
      <c r="AX220" s="184" t="s">
        <v>80</v>
      </c>
      <c r="AY220" s="186" t="s">
        <v>124</v>
      </c>
    </row>
    <row r="221" s="22" customFormat="true" ht="16.5" hidden="false" customHeight="true" outlineLevel="0" collapsed="false">
      <c r="A221" s="17"/>
      <c r="B221" s="162"/>
      <c r="C221" s="205" t="s">
        <v>511</v>
      </c>
      <c r="D221" s="205" t="s">
        <v>272</v>
      </c>
      <c r="E221" s="206" t="s">
        <v>2727</v>
      </c>
      <c r="F221" s="207" t="s">
        <v>2728</v>
      </c>
      <c r="G221" s="208" t="s">
        <v>263</v>
      </c>
      <c r="H221" s="209" t="n">
        <v>167.47</v>
      </c>
      <c r="I221" s="210"/>
      <c r="J221" s="210" t="n">
        <f aca="false">ROUND(I221*H221,2)</f>
        <v>0</v>
      </c>
      <c r="K221" s="211"/>
      <c r="L221" s="212"/>
      <c r="M221" s="213"/>
      <c r="N221" s="214" t="s">
        <v>37</v>
      </c>
      <c r="O221" s="172" t="n">
        <v>0</v>
      </c>
      <c r="P221" s="172" t="n">
        <f aca="false">O221*H221</f>
        <v>0</v>
      </c>
      <c r="Q221" s="172" t="n">
        <v>0</v>
      </c>
      <c r="R221" s="172" t="n">
        <f aca="false">Q221*H221</f>
        <v>0</v>
      </c>
      <c r="S221" s="172" t="n">
        <v>0</v>
      </c>
      <c r="T221" s="173" t="n">
        <f aca="false">S221*H221</f>
        <v>0</v>
      </c>
      <c r="U221" s="17"/>
      <c r="V221" s="17"/>
      <c r="W221" s="17"/>
      <c r="X221" s="17"/>
      <c r="Y221" s="17"/>
      <c r="Z221" s="17"/>
      <c r="AA221" s="17"/>
      <c r="AB221" s="17"/>
      <c r="AC221" s="17"/>
      <c r="AD221" s="17"/>
      <c r="AE221" s="17"/>
      <c r="AR221" s="174" t="s">
        <v>471</v>
      </c>
      <c r="AT221" s="174" t="s">
        <v>272</v>
      </c>
      <c r="AU221" s="174" t="s">
        <v>82</v>
      </c>
      <c r="AY221" s="3" t="s">
        <v>124</v>
      </c>
      <c r="BE221" s="175" t="n">
        <f aca="false">IF(N221="základní",J221,0)</f>
        <v>0</v>
      </c>
      <c r="BF221" s="175" t="n">
        <f aca="false">IF(N221="snížená",J221,0)</f>
        <v>0</v>
      </c>
      <c r="BG221" s="175" t="n">
        <f aca="false">IF(N221="zákl. přenesená",J221,0)</f>
        <v>0</v>
      </c>
      <c r="BH221" s="175" t="n">
        <f aca="false">IF(N221="sníž. přenesená",J221,0)</f>
        <v>0</v>
      </c>
      <c r="BI221" s="175" t="n">
        <f aca="false">IF(N221="nulová",J221,0)</f>
        <v>0</v>
      </c>
      <c r="BJ221" s="3" t="s">
        <v>80</v>
      </c>
      <c r="BK221" s="175" t="n">
        <f aca="false">ROUND(I221*H221,2)</f>
        <v>0</v>
      </c>
      <c r="BL221" s="3" t="s">
        <v>321</v>
      </c>
      <c r="BM221" s="174" t="s">
        <v>2729</v>
      </c>
    </row>
    <row r="222" s="184" customFormat="true" ht="12.8" hidden="false" customHeight="false" outlineLevel="0" collapsed="false">
      <c r="B222" s="185"/>
      <c r="D222" s="178" t="s">
        <v>133</v>
      </c>
      <c r="F222" s="187" t="s">
        <v>2730</v>
      </c>
      <c r="H222" s="188" t="n">
        <v>167.47</v>
      </c>
      <c r="L222" s="185"/>
      <c r="M222" s="189"/>
      <c r="N222" s="190"/>
      <c r="O222" s="190"/>
      <c r="P222" s="190"/>
      <c r="Q222" s="190"/>
      <c r="R222" s="190"/>
      <c r="S222" s="190"/>
      <c r="T222" s="191"/>
      <c r="AT222" s="186" t="s">
        <v>133</v>
      </c>
      <c r="AU222" s="186" t="s">
        <v>82</v>
      </c>
      <c r="AV222" s="184" t="s">
        <v>82</v>
      </c>
      <c r="AW222" s="184" t="s">
        <v>2</v>
      </c>
      <c r="AX222" s="184" t="s">
        <v>80</v>
      </c>
      <c r="AY222" s="186" t="s">
        <v>124</v>
      </c>
    </row>
    <row r="223" s="22" customFormat="true" ht="21.75" hidden="false" customHeight="true" outlineLevel="0" collapsed="false">
      <c r="A223" s="17"/>
      <c r="B223" s="162"/>
      <c r="C223" s="163" t="s">
        <v>516</v>
      </c>
      <c r="D223" s="163" t="s">
        <v>127</v>
      </c>
      <c r="E223" s="164" t="s">
        <v>2723</v>
      </c>
      <c r="F223" s="165" t="s">
        <v>2724</v>
      </c>
      <c r="G223" s="166" t="s">
        <v>256</v>
      </c>
      <c r="H223" s="167" t="n">
        <v>62.026</v>
      </c>
      <c r="I223" s="168"/>
      <c r="J223" s="168" t="n">
        <f aca="false">ROUND(I223*H223,2)</f>
        <v>0</v>
      </c>
      <c r="K223" s="169"/>
      <c r="L223" s="18"/>
      <c r="M223" s="170"/>
      <c r="N223" s="171" t="s">
        <v>37</v>
      </c>
      <c r="O223" s="172" t="n">
        <v>0.299</v>
      </c>
      <c r="P223" s="172" t="n">
        <f aca="false">O223*H223</f>
        <v>18.545774</v>
      </c>
      <c r="Q223" s="172" t="n">
        <v>0</v>
      </c>
      <c r="R223" s="172" t="n">
        <f aca="false">Q223*H223</f>
        <v>0</v>
      </c>
      <c r="S223" s="172" t="n">
        <v>0</v>
      </c>
      <c r="T223" s="173" t="n">
        <f aca="false">S223*H223</f>
        <v>0</v>
      </c>
      <c r="U223" s="17"/>
      <c r="V223" s="17"/>
      <c r="W223" s="17"/>
      <c r="X223" s="17"/>
      <c r="Y223" s="17"/>
      <c r="Z223" s="17"/>
      <c r="AA223" s="17"/>
      <c r="AB223" s="17"/>
      <c r="AC223" s="17"/>
      <c r="AD223" s="17"/>
      <c r="AE223" s="17"/>
      <c r="AR223" s="174" t="s">
        <v>321</v>
      </c>
      <c r="AT223" s="174" t="s">
        <v>127</v>
      </c>
      <c r="AU223" s="174" t="s">
        <v>82</v>
      </c>
      <c r="AY223" s="3" t="s">
        <v>124</v>
      </c>
      <c r="BE223" s="175" t="n">
        <f aca="false">IF(N223="základní",J223,0)</f>
        <v>0</v>
      </c>
      <c r="BF223" s="175" t="n">
        <f aca="false">IF(N223="snížená",J223,0)</f>
        <v>0</v>
      </c>
      <c r="BG223" s="175" t="n">
        <f aca="false">IF(N223="zákl. přenesená",J223,0)</f>
        <v>0</v>
      </c>
      <c r="BH223" s="175" t="n">
        <f aca="false">IF(N223="sníž. přenesená",J223,0)</f>
        <v>0</v>
      </c>
      <c r="BI223" s="175" t="n">
        <f aca="false">IF(N223="nulová",J223,0)</f>
        <v>0</v>
      </c>
      <c r="BJ223" s="3" t="s">
        <v>80</v>
      </c>
      <c r="BK223" s="175" t="n">
        <f aca="false">ROUND(I223*H223,2)</f>
        <v>0</v>
      </c>
      <c r="BL223" s="3" t="s">
        <v>321</v>
      </c>
      <c r="BM223" s="174" t="s">
        <v>2731</v>
      </c>
    </row>
    <row r="224" s="176" customFormat="true" ht="12.8" hidden="false" customHeight="false" outlineLevel="0" collapsed="false">
      <c r="B224" s="177"/>
      <c r="D224" s="178" t="s">
        <v>133</v>
      </c>
      <c r="E224" s="179"/>
      <c r="F224" s="180" t="s">
        <v>2606</v>
      </c>
      <c r="H224" s="179"/>
      <c r="L224" s="177"/>
      <c r="M224" s="181"/>
      <c r="N224" s="182"/>
      <c r="O224" s="182"/>
      <c r="P224" s="182"/>
      <c r="Q224" s="182"/>
      <c r="R224" s="182"/>
      <c r="S224" s="182"/>
      <c r="T224" s="183"/>
      <c r="AT224" s="179" t="s">
        <v>133</v>
      </c>
      <c r="AU224" s="179" t="s">
        <v>82</v>
      </c>
      <c r="AV224" s="176" t="s">
        <v>80</v>
      </c>
      <c r="AW224" s="176" t="s">
        <v>29</v>
      </c>
      <c r="AX224" s="176" t="s">
        <v>72</v>
      </c>
      <c r="AY224" s="179" t="s">
        <v>124</v>
      </c>
    </row>
    <row r="225" s="184" customFormat="true" ht="12.8" hidden="false" customHeight="false" outlineLevel="0" collapsed="false">
      <c r="B225" s="185"/>
      <c r="D225" s="178" t="s">
        <v>133</v>
      </c>
      <c r="E225" s="186"/>
      <c r="F225" s="187" t="s">
        <v>2726</v>
      </c>
      <c r="H225" s="188" t="n">
        <v>62.026</v>
      </c>
      <c r="L225" s="185"/>
      <c r="M225" s="189"/>
      <c r="N225" s="190"/>
      <c r="O225" s="190"/>
      <c r="P225" s="190"/>
      <c r="Q225" s="190"/>
      <c r="R225" s="190"/>
      <c r="S225" s="190"/>
      <c r="T225" s="191"/>
      <c r="AT225" s="186" t="s">
        <v>133</v>
      </c>
      <c r="AU225" s="186" t="s">
        <v>82</v>
      </c>
      <c r="AV225" s="184" t="s">
        <v>82</v>
      </c>
      <c r="AW225" s="184" t="s">
        <v>29</v>
      </c>
      <c r="AX225" s="184" t="s">
        <v>80</v>
      </c>
      <c r="AY225" s="186" t="s">
        <v>124</v>
      </c>
    </row>
    <row r="226" s="22" customFormat="true" ht="16.5" hidden="false" customHeight="true" outlineLevel="0" collapsed="false">
      <c r="A226" s="17"/>
      <c r="B226" s="162"/>
      <c r="C226" s="205" t="s">
        <v>521</v>
      </c>
      <c r="D226" s="205" t="s">
        <v>272</v>
      </c>
      <c r="E226" s="206" t="s">
        <v>2732</v>
      </c>
      <c r="F226" s="207" t="s">
        <v>2733</v>
      </c>
      <c r="G226" s="208" t="s">
        <v>263</v>
      </c>
      <c r="H226" s="209" t="n">
        <v>167.47</v>
      </c>
      <c r="I226" s="210"/>
      <c r="J226" s="210" t="n">
        <f aca="false">ROUND(I226*H226,2)</f>
        <v>0</v>
      </c>
      <c r="K226" s="211"/>
      <c r="L226" s="212"/>
      <c r="M226" s="213"/>
      <c r="N226" s="214" t="s">
        <v>37</v>
      </c>
      <c r="O226" s="172" t="n">
        <v>0</v>
      </c>
      <c r="P226" s="172" t="n">
        <f aca="false">O226*H226</f>
        <v>0</v>
      </c>
      <c r="Q226" s="172" t="n">
        <v>0.00315</v>
      </c>
      <c r="R226" s="172" t="n">
        <f aca="false">Q226*H226</f>
        <v>0.5275305</v>
      </c>
      <c r="S226" s="172" t="n">
        <v>0</v>
      </c>
      <c r="T226" s="173" t="n">
        <f aca="false">S226*H226</f>
        <v>0</v>
      </c>
      <c r="U226" s="17"/>
      <c r="V226" s="17"/>
      <c r="W226" s="17"/>
      <c r="X226" s="17"/>
      <c r="Y226" s="17"/>
      <c r="Z226" s="17"/>
      <c r="AA226" s="17"/>
      <c r="AB226" s="17"/>
      <c r="AC226" s="17"/>
      <c r="AD226" s="17"/>
      <c r="AE226" s="17"/>
      <c r="AR226" s="174" t="s">
        <v>471</v>
      </c>
      <c r="AT226" s="174" t="s">
        <v>272</v>
      </c>
      <c r="AU226" s="174" t="s">
        <v>82</v>
      </c>
      <c r="AY226" s="3" t="s">
        <v>124</v>
      </c>
      <c r="BE226" s="175" t="n">
        <f aca="false">IF(N226="základní",J226,0)</f>
        <v>0</v>
      </c>
      <c r="BF226" s="175" t="n">
        <f aca="false">IF(N226="snížená",J226,0)</f>
        <v>0</v>
      </c>
      <c r="BG226" s="175" t="n">
        <f aca="false">IF(N226="zákl. přenesená",J226,0)</f>
        <v>0</v>
      </c>
      <c r="BH226" s="175" t="n">
        <f aca="false">IF(N226="sníž. přenesená",J226,0)</f>
        <v>0</v>
      </c>
      <c r="BI226" s="175" t="n">
        <f aca="false">IF(N226="nulová",J226,0)</f>
        <v>0</v>
      </c>
      <c r="BJ226" s="3" t="s">
        <v>80</v>
      </c>
      <c r="BK226" s="175" t="n">
        <f aca="false">ROUND(I226*H226,2)</f>
        <v>0</v>
      </c>
      <c r="BL226" s="3" t="s">
        <v>321</v>
      </c>
      <c r="BM226" s="174" t="s">
        <v>2734</v>
      </c>
    </row>
    <row r="227" s="184" customFormat="true" ht="12.8" hidden="false" customHeight="false" outlineLevel="0" collapsed="false">
      <c r="B227" s="185"/>
      <c r="D227" s="178" t="s">
        <v>133</v>
      </c>
      <c r="F227" s="187" t="s">
        <v>2730</v>
      </c>
      <c r="H227" s="188" t="n">
        <v>167.47</v>
      </c>
      <c r="L227" s="185"/>
      <c r="M227" s="189"/>
      <c r="N227" s="190"/>
      <c r="O227" s="190"/>
      <c r="P227" s="190"/>
      <c r="Q227" s="190"/>
      <c r="R227" s="190"/>
      <c r="S227" s="190"/>
      <c r="T227" s="191"/>
      <c r="AT227" s="186" t="s">
        <v>133</v>
      </c>
      <c r="AU227" s="186" t="s">
        <v>82</v>
      </c>
      <c r="AV227" s="184" t="s">
        <v>82</v>
      </c>
      <c r="AW227" s="184" t="s">
        <v>2</v>
      </c>
      <c r="AX227" s="184" t="s">
        <v>80</v>
      </c>
      <c r="AY227" s="186" t="s">
        <v>124</v>
      </c>
    </row>
    <row r="228" s="22" customFormat="true" ht="21.75" hidden="false" customHeight="true" outlineLevel="0" collapsed="false">
      <c r="A228" s="17"/>
      <c r="B228" s="162"/>
      <c r="C228" s="163" t="s">
        <v>526</v>
      </c>
      <c r="D228" s="163" t="s">
        <v>127</v>
      </c>
      <c r="E228" s="164" t="s">
        <v>2735</v>
      </c>
      <c r="F228" s="165" t="s">
        <v>2736</v>
      </c>
      <c r="G228" s="166" t="s">
        <v>256</v>
      </c>
      <c r="H228" s="167" t="n">
        <v>62.026</v>
      </c>
      <c r="I228" s="168"/>
      <c r="J228" s="168" t="n">
        <f aca="false">ROUND(I228*H228,2)</f>
        <v>0</v>
      </c>
      <c r="K228" s="169"/>
      <c r="L228" s="18"/>
      <c r="M228" s="170"/>
      <c r="N228" s="171" t="s">
        <v>37</v>
      </c>
      <c r="O228" s="172" t="n">
        <v>0.357</v>
      </c>
      <c r="P228" s="172" t="n">
        <f aca="false">O228*H228</f>
        <v>22.143282</v>
      </c>
      <c r="Q228" s="172" t="n">
        <v>0.00034</v>
      </c>
      <c r="R228" s="172" t="n">
        <f aca="false">Q228*H228</f>
        <v>0.02108884</v>
      </c>
      <c r="S228" s="172" t="n">
        <v>0</v>
      </c>
      <c r="T228" s="173" t="n">
        <f aca="false">S228*H228</f>
        <v>0</v>
      </c>
      <c r="U228" s="17"/>
      <c r="V228" s="17"/>
      <c r="W228" s="17"/>
      <c r="X228" s="17"/>
      <c r="Y228" s="17"/>
      <c r="Z228" s="17"/>
      <c r="AA228" s="17"/>
      <c r="AB228" s="17"/>
      <c r="AC228" s="17"/>
      <c r="AD228" s="17"/>
      <c r="AE228" s="17"/>
      <c r="AR228" s="174" t="s">
        <v>321</v>
      </c>
      <c r="AT228" s="174" t="s">
        <v>127</v>
      </c>
      <c r="AU228" s="174" t="s">
        <v>82</v>
      </c>
      <c r="AY228" s="3" t="s">
        <v>124</v>
      </c>
      <c r="BE228" s="175" t="n">
        <f aca="false">IF(N228="základní",J228,0)</f>
        <v>0</v>
      </c>
      <c r="BF228" s="175" t="n">
        <f aca="false">IF(N228="snížená",J228,0)</f>
        <v>0</v>
      </c>
      <c r="BG228" s="175" t="n">
        <f aca="false">IF(N228="zákl. přenesená",J228,0)</f>
        <v>0</v>
      </c>
      <c r="BH228" s="175" t="n">
        <f aca="false">IF(N228="sníž. přenesená",J228,0)</f>
        <v>0</v>
      </c>
      <c r="BI228" s="175" t="n">
        <f aca="false">IF(N228="nulová",J228,0)</f>
        <v>0</v>
      </c>
      <c r="BJ228" s="3" t="s">
        <v>80</v>
      </c>
      <c r="BK228" s="175" t="n">
        <f aca="false">ROUND(I228*H228,2)</f>
        <v>0</v>
      </c>
      <c r="BL228" s="3" t="s">
        <v>321</v>
      </c>
      <c r="BM228" s="174" t="s">
        <v>2737</v>
      </c>
    </row>
    <row r="229" s="176" customFormat="true" ht="12.8" hidden="false" customHeight="false" outlineLevel="0" collapsed="false">
      <c r="B229" s="177"/>
      <c r="D229" s="178" t="s">
        <v>133</v>
      </c>
      <c r="E229" s="179"/>
      <c r="F229" s="180" t="s">
        <v>2606</v>
      </c>
      <c r="H229" s="179"/>
      <c r="L229" s="177"/>
      <c r="M229" s="181"/>
      <c r="N229" s="182"/>
      <c r="O229" s="182"/>
      <c r="P229" s="182"/>
      <c r="Q229" s="182"/>
      <c r="R229" s="182"/>
      <c r="S229" s="182"/>
      <c r="T229" s="183"/>
      <c r="AT229" s="179" t="s">
        <v>133</v>
      </c>
      <c r="AU229" s="179" t="s">
        <v>82</v>
      </c>
      <c r="AV229" s="176" t="s">
        <v>80</v>
      </c>
      <c r="AW229" s="176" t="s">
        <v>29</v>
      </c>
      <c r="AX229" s="176" t="s">
        <v>72</v>
      </c>
      <c r="AY229" s="179" t="s">
        <v>124</v>
      </c>
    </row>
    <row r="230" s="184" customFormat="true" ht="12.8" hidden="false" customHeight="false" outlineLevel="0" collapsed="false">
      <c r="B230" s="185"/>
      <c r="D230" s="178" t="s">
        <v>133</v>
      </c>
      <c r="E230" s="186"/>
      <c r="F230" s="187" t="s">
        <v>2726</v>
      </c>
      <c r="H230" s="188" t="n">
        <v>62.026</v>
      </c>
      <c r="L230" s="185"/>
      <c r="M230" s="189"/>
      <c r="N230" s="190"/>
      <c r="O230" s="190"/>
      <c r="P230" s="190"/>
      <c r="Q230" s="190"/>
      <c r="R230" s="190"/>
      <c r="S230" s="190"/>
      <c r="T230" s="191"/>
      <c r="AT230" s="186" t="s">
        <v>133</v>
      </c>
      <c r="AU230" s="186" t="s">
        <v>82</v>
      </c>
      <c r="AV230" s="184" t="s">
        <v>82</v>
      </c>
      <c r="AW230" s="184" t="s">
        <v>29</v>
      </c>
      <c r="AX230" s="184" t="s">
        <v>80</v>
      </c>
      <c r="AY230" s="186" t="s">
        <v>124</v>
      </c>
    </row>
    <row r="231" s="22" customFormat="true" ht="16.5" hidden="false" customHeight="true" outlineLevel="0" collapsed="false">
      <c r="A231" s="17"/>
      <c r="B231" s="162"/>
      <c r="C231" s="205" t="s">
        <v>531</v>
      </c>
      <c r="D231" s="205" t="s">
        <v>272</v>
      </c>
      <c r="E231" s="206" t="s">
        <v>2738</v>
      </c>
      <c r="F231" s="207" t="s">
        <v>2739</v>
      </c>
      <c r="G231" s="208" t="s">
        <v>256</v>
      </c>
      <c r="H231" s="209" t="n">
        <v>66.988</v>
      </c>
      <c r="I231" s="210"/>
      <c r="J231" s="210" t="n">
        <f aca="false">ROUND(I231*H231,2)</f>
        <v>0</v>
      </c>
      <c r="K231" s="211"/>
      <c r="L231" s="212"/>
      <c r="M231" s="213"/>
      <c r="N231" s="214" t="s">
        <v>37</v>
      </c>
      <c r="O231" s="172" t="n">
        <v>0</v>
      </c>
      <c r="P231" s="172" t="n">
        <f aca="false">O231*H231</f>
        <v>0</v>
      </c>
      <c r="Q231" s="172" t="n">
        <v>0.021</v>
      </c>
      <c r="R231" s="172" t="n">
        <f aca="false">Q231*H231</f>
        <v>1.406748</v>
      </c>
      <c r="S231" s="172" t="n">
        <v>0</v>
      </c>
      <c r="T231" s="173" t="n">
        <f aca="false">S231*H231</f>
        <v>0</v>
      </c>
      <c r="U231" s="17"/>
      <c r="V231" s="17"/>
      <c r="W231" s="17"/>
      <c r="X231" s="17"/>
      <c r="Y231" s="17"/>
      <c r="Z231" s="17"/>
      <c r="AA231" s="17"/>
      <c r="AB231" s="17"/>
      <c r="AC231" s="17"/>
      <c r="AD231" s="17"/>
      <c r="AE231" s="17"/>
      <c r="AR231" s="174" t="s">
        <v>471</v>
      </c>
      <c r="AT231" s="174" t="s">
        <v>272</v>
      </c>
      <c r="AU231" s="174" t="s">
        <v>82</v>
      </c>
      <c r="AY231" s="3" t="s">
        <v>124</v>
      </c>
      <c r="BE231" s="175" t="n">
        <f aca="false">IF(N231="základní",J231,0)</f>
        <v>0</v>
      </c>
      <c r="BF231" s="175" t="n">
        <f aca="false">IF(N231="snížená",J231,0)</f>
        <v>0</v>
      </c>
      <c r="BG231" s="175" t="n">
        <f aca="false">IF(N231="zákl. přenesená",J231,0)</f>
        <v>0</v>
      </c>
      <c r="BH231" s="175" t="n">
        <f aca="false">IF(N231="sníž. přenesená",J231,0)</f>
        <v>0</v>
      </c>
      <c r="BI231" s="175" t="n">
        <f aca="false">IF(N231="nulová",J231,0)</f>
        <v>0</v>
      </c>
      <c r="BJ231" s="3" t="s">
        <v>80</v>
      </c>
      <c r="BK231" s="175" t="n">
        <f aca="false">ROUND(I231*H231,2)</f>
        <v>0</v>
      </c>
      <c r="BL231" s="3" t="s">
        <v>321</v>
      </c>
      <c r="BM231" s="174" t="s">
        <v>2740</v>
      </c>
    </row>
    <row r="232" s="184" customFormat="true" ht="12.8" hidden="false" customHeight="false" outlineLevel="0" collapsed="false">
      <c r="B232" s="185"/>
      <c r="D232" s="178" t="s">
        <v>133</v>
      </c>
      <c r="F232" s="187" t="s">
        <v>2741</v>
      </c>
      <c r="H232" s="188" t="n">
        <v>66.988</v>
      </c>
      <c r="L232" s="185"/>
      <c r="M232" s="189"/>
      <c r="N232" s="190"/>
      <c r="O232" s="190"/>
      <c r="P232" s="190"/>
      <c r="Q232" s="190"/>
      <c r="R232" s="190"/>
      <c r="S232" s="190"/>
      <c r="T232" s="191"/>
      <c r="AT232" s="186" t="s">
        <v>133</v>
      </c>
      <c r="AU232" s="186" t="s">
        <v>82</v>
      </c>
      <c r="AV232" s="184" t="s">
        <v>82</v>
      </c>
      <c r="AW232" s="184" t="s">
        <v>2</v>
      </c>
      <c r="AX232" s="184" t="s">
        <v>80</v>
      </c>
      <c r="AY232" s="186" t="s">
        <v>124</v>
      </c>
    </row>
    <row r="233" s="22" customFormat="true" ht="16.5" hidden="false" customHeight="true" outlineLevel="0" collapsed="false">
      <c r="A233" s="17"/>
      <c r="B233" s="162"/>
      <c r="C233" s="163" t="s">
        <v>538</v>
      </c>
      <c r="D233" s="163" t="s">
        <v>127</v>
      </c>
      <c r="E233" s="164" t="s">
        <v>2742</v>
      </c>
      <c r="F233" s="165" t="s">
        <v>2743</v>
      </c>
      <c r="G233" s="166" t="s">
        <v>263</v>
      </c>
      <c r="H233" s="167" t="n">
        <v>26</v>
      </c>
      <c r="I233" s="168"/>
      <c r="J233" s="168" t="n">
        <f aca="false">ROUND(I233*H233,2)</f>
        <v>0</v>
      </c>
      <c r="K233" s="169"/>
      <c r="L233" s="18"/>
      <c r="M233" s="170"/>
      <c r="N233" s="171" t="s">
        <v>37</v>
      </c>
      <c r="O233" s="172" t="n">
        <v>0.12</v>
      </c>
      <c r="P233" s="172" t="n">
        <f aca="false">O233*H233</f>
        <v>3.12</v>
      </c>
      <c r="Q233" s="172" t="n">
        <v>0.00215</v>
      </c>
      <c r="R233" s="172" t="n">
        <f aca="false">Q233*H233</f>
        <v>0.0559</v>
      </c>
      <c r="S233" s="172" t="n">
        <v>0</v>
      </c>
      <c r="T233" s="173" t="n">
        <f aca="false">S233*H233</f>
        <v>0</v>
      </c>
      <c r="U233" s="17"/>
      <c r="V233" s="17"/>
      <c r="W233" s="17"/>
      <c r="X233" s="17"/>
      <c r="Y233" s="17"/>
      <c r="Z233" s="17"/>
      <c r="AA233" s="17"/>
      <c r="AB233" s="17"/>
      <c r="AC233" s="17"/>
      <c r="AD233" s="17"/>
      <c r="AE233" s="17"/>
      <c r="AR233" s="174" t="s">
        <v>321</v>
      </c>
      <c r="AT233" s="174" t="s">
        <v>127</v>
      </c>
      <c r="AU233" s="174" t="s">
        <v>82</v>
      </c>
      <c r="AY233" s="3" t="s">
        <v>124</v>
      </c>
      <c r="BE233" s="175" t="n">
        <f aca="false">IF(N233="základní",J233,0)</f>
        <v>0</v>
      </c>
      <c r="BF233" s="175" t="n">
        <f aca="false">IF(N233="snížená",J233,0)</f>
        <v>0</v>
      </c>
      <c r="BG233" s="175" t="n">
        <f aca="false">IF(N233="zákl. přenesená",J233,0)</f>
        <v>0</v>
      </c>
      <c r="BH233" s="175" t="n">
        <f aca="false">IF(N233="sníž. přenesená",J233,0)</f>
        <v>0</v>
      </c>
      <c r="BI233" s="175" t="n">
        <f aca="false">IF(N233="nulová",J233,0)</f>
        <v>0</v>
      </c>
      <c r="BJ233" s="3" t="s">
        <v>80</v>
      </c>
      <c r="BK233" s="175" t="n">
        <f aca="false">ROUND(I233*H233,2)</f>
        <v>0</v>
      </c>
      <c r="BL233" s="3" t="s">
        <v>321</v>
      </c>
      <c r="BM233" s="174" t="s">
        <v>2744</v>
      </c>
    </row>
    <row r="234" s="184" customFormat="true" ht="12.8" hidden="false" customHeight="false" outlineLevel="0" collapsed="false">
      <c r="B234" s="185"/>
      <c r="D234" s="178" t="s">
        <v>133</v>
      </c>
      <c r="E234" s="186"/>
      <c r="F234" s="187" t="s">
        <v>2745</v>
      </c>
      <c r="H234" s="188" t="n">
        <v>26</v>
      </c>
      <c r="L234" s="185"/>
      <c r="M234" s="189"/>
      <c r="N234" s="190"/>
      <c r="O234" s="190"/>
      <c r="P234" s="190"/>
      <c r="Q234" s="190"/>
      <c r="R234" s="190"/>
      <c r="S234" s="190"/>
      <c r="T234" s="191"/>
      <c r="AT234" s="186" t="s">
        <v>133</v>
      </c>
      <c r="AU234" s="186" t="s">
        <v>82</v>
      </c>
      <c r="AV234" s="184" t="s">
        <v>82</v>
      </c>
      <c r="AW234" s="184" t="s">
        <v>29</v>
      </c>
      <c r="AX234" s="184" t="s">
        <v>80</v>
      </c>
      <c r="AY234" s="186" t="s">
        <v>124</v>
      </c>
    </row>
    <row r="235" s="22" customFormat="true" ht="21.75" hidden="false" customHeight="true" outlineLevel="0" collapsed="false">
      <c r="A235" s="17"/>
      <c r="B235" s="162"/>
      <c r="C235" s="163" t="s">
        <v>542</v>
      </c>
      <c r="D235" s="163" t="s">
        <v>127</v>
      </c>
      <c r="E235" s="164" t="s">
        <v>2746</v>
      </c>
      <c r="F235" s="165" t="s">
        <v>2747</v>
      </c>
      <c r="G235" s="166" t="s">
        <v>140</v>
      </c>
      <c r="H235" s="167" t="n">
        <v>2.011</v>
      </c>
      <c r="I235" s="168"/>
      <c r="J235" s="168" t="n">
        <f aca="false">ROUND(I235*H235,2)</f>
        <v>0</v>
      </c>
      <c r="K235" s="169"/>
      <c r="L235" s="18"/>
      <c r="M235" s="192"/>
      <c r="N235" s="193" t="s">
        <v>37</v>
      </c>
      <c r="O235" s="194" t="n">
        <v>4.207</v>
      </c>
      <c r="P235" s="194" t="n">
        <f aca="false">O235*H235</f>
        <v>8.460277</v>
      </c>
      <c r="Q235" s="194" t="n">
        <v>0</v>
      </c>
      <c r="R235" s="194" t="n">
        <f aca="false">Q235*H235</f>
        <v>0</v>
      </c>
      <c r="S235" s="194" t="n">
        <v>0</v>
      </c>
      <c r="T235" s="195" t="n">
        <f aca="false">S235*H235</f>
        <v>0</v>
      </c>
      <c r="U235" s="17"/>
      <c r="V235" s="17"/>
      <c r="W235" s="17"/>
      <c r="X235" s="17"/>
      <c r="Y235" s="17"/>
      <c r="Z235" s="17"/>
      <c r="AA235" s="17"/>
      <c r="AB235" s="17"/>
      <c r="AC235" s="17"/>
      <c r="AD235" s="17"/>
      <c r="AE235" s="17"/>
      <c r="AR235" s="174" t="s">
        <v>321</v>
      </c>
      <c r="AT235" s="174" t="s">
        <v>127</v>
      </c>
      <c r="AU235" s="174" t="s">
        <v>82</v>
      </c>
      <c r="AY235" s="3" t="s">
        <v>124</v>
      </c>
      <c r="BE235" s="175" t="n">
        <f aca="false">IF(N235="základní",J235,0)</f>
        <v>0</v>
      </c>
      <c r="BF235" s="175" t="n">
        <f aca="false">IF(N235="snížená",J235,0)</f>
        <v>0</v>
      </c>
      <c r="BG235" s="175" t="n">
        <f aca="false">IF(N235="zákl. přenesená",J235,0)</f>
        <v>0</v>
      </c>
      <c r="BH235" s="175" t="n">
        <f aca="false">IF(N235="sníž. přenesená",J235,0)</f>
        <v>0</v>
      </c>
      <c r="BI235" s="175" t="n">
        <f aca="false">IF(N235="nulová",J235,0)</f>
        <v>0</v>
      </c>
      <c r="BJ235" s="3" t="s">
        <v>80</v>
      </c>
      <c r="BK235" s="175" t="n">
        <f aca="false">ROUND(I235*H235,2)</f>
        <v>0</v>
      </c>
      <c r="BL235" s="3" t="s">
        <v>321</v>
      </c>
      <c r="BM235" s="174" t="s">
        <v>2748</v>
      </c>
    </row>
    <row r="236" s="22" customFormat="true" ht="6.95" hidden="false" customHeight="true" outlineLevel="0" collapsed="false">
      <c r="A236" s="17"/>
      <c r="B236" s="39"/>
      <c r="C236" s="40"/>
      <c r="D236" s="40"/>
      <c r="E236" s="40"/>
      <c r="F236" s="40"/>
      <c r="G236" s="40"/>
      <c r="H236" s="40"/>
      <c r="I236" s="40"/>
      <c r="J236" s="40"/>
      <c r="K236" s="40"/>
      <c r="L236" s="18"/>
      <c r="M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  <c r="AA236" s="17"/>
      <c r="AB236" s="17"/>
      <c r="AC236" s="17"/>
      <c r="AD236" s="17"/>
      <c r="AE236" s="17"/>
    </row>
  </sheetData>
  <autoFilter ref="C122:K235"/>
  <mergeCells count="9">
    <mergeCell ref="L2:V2"/>
    <mergeCell ref="E7:H7"/>
    <mergeCell ref="E9:H9"/>
    <mergeCell ref="E18:H18"/>
    <mergeCell ref="E27:H27"/>
    <mergeCell ref="E85:H85"/>
    <mergeCell ref="E87:H87"/>
    <mergeCell ref="E113:H113"/>
    <mergeCell ref="E115:H115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BM13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125" activeCellId="0" sqref="I12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"/>
    <col collapsed="false" customWidth="true" hidden="false" outlineLevel="0" max="8" min="8" style="0" width="11.5"/>
    <col collapsed="false" customWidth="true" hidden="false" outlineLevel="0" max="10" min="9" style="0" width="20.15"/>
    <col collapsed="false" customWidth="true" hidden="true" outlineLevel="0" max="11" min="11" style="0" width="20.15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1" customFormat="false" ht="12.8" hidden="false" customHeight="false" outlineLevel="0" collapsed="false">
      <c r="A1" s="99"/>
    </row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97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98</v>
      </c>
      <c r="L4" s="6"/>
      <c r="M4" s="100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customFormat="false" ht="12" hidden="false" customHeight="true" outlineLevel="0" collapsed="false">
      <c r="B6" s="6"/>
      <c r="D6" s="13" t="s">
        <v>13</v>
      </c>
      <c r="L6" s="6"/>
    </row>
    <row r="7" customFormat="false" ht="16.5" hidden="false" customHeight="true" outlineLevel="0" collapsed="false">
      <c r="B7" s="6"/>
      <c r="E7" s="101" t="str">
        <f aca="false">'Rekapitulace stavby'!K6</f>
        <v>Centrum veřejných služeb Chocerady</v>
      </c>
      <c r="F7" s="101"/>
      <c r="G7" s="101"/>
      <c r="H7" s="101"/>
      <c r="L7" s="6"/>
    </row>
    <row r="8" s="22" customFormat="true" ht="12" hidden="false" customHeight="true" outlineLevel="0" collapsed="false">
      <c r="A8" s="17"/>
      <c r="B8" s="18"/>
      <c r="C8" s="17"/>
      <c r="D8" s="13" t="s">
        <v>99</v>
      </c>
      <c r="E8" s="17"/>
      <c r="F8" s="17"/>
      <c r="G8" s="17"/>
      <c r="H8" s="17"/>
      <c r="I8" s="17"/>
      <c r="J8" s="17"/>
      <c r="K8" s="17"/>
      <c r="L8" s="34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</row>
    <row r="9" s="22" customFormat="true" ht="16.5" hidden="false" customHeight="true" outlineLevel="0" collapsed="false">
      <c r="A9" s="17"/>
      <c r="B9" s="18"/>
      <c r="C9" s="17"/>
      <c r="D9" s="17"/>
      <c r="E9" s="102" t="s">
        <v>2749</v>
      </c>
      <c r="F9" s="102"/>
      <c r="G9" s="102"/>
      <c r="H9" s="102"/>
      <c r="I9" s="17"/>
      <c r="J9" s="17"/>
      <c r="K9" s="17"/>
      <c r="L9" s="34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</row>
    <row r="10" s="22" customFormat="true" ht="12.8" hidden="false" customHeight="false" outlineLevel="0" collapsed="false">
      <c r="A10" s="17"/>
      <c r="B10" s="18"/>
      <c r="C10" s="17"/>
      <c r="D10" s="17"/>
      <c r="E10" s="17"/>
      <c r="F10" s="17"/>
      <c r="G10" s="17"/>
      <c r="H10" s="17"/>
      <c r="I10" s="17"/>
      <c r="J10" s="17"/>
      <c r="K10" s="17"/>
      <c r="L10" s="34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</row>
    <row r="11" s="22" customFormat="true" ht="12" hidden="false" customHeight="true" outlineLevel="0" collapsed="false">
      <c r="A11" s="17"/>
      <c r="B11" s="18"/>
      <c r="C11" s="17"/>
      <c r="D11" s="13" t="s">
        <v>15</v>
      </c>
      <c r="E11" s="17"/>
      <c r="F11" s="14" t="s">
        <v>16</v>
      </c>
      <c r="G11" s="17"/>
      <c r="H11" s="17"/>
      <c r="I11" s="13" t="s">
        <v>17</v>
      </c>
      <c r="J11" s="14"/>
      <c r="K11" s="17"/>
      <c r="L11" s="34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</row>
    <row r="12" s="22" customFormat="true" ht="12" hidden="false" customHeight="true" outlineLevel="0" collapsed="false">
      <c r="A12" s="17"/>
      <c r="B12" s="18"/>
      <c r="C12" s="17"/>
      <c r="D12" s="13" t="s">
        <v>18</v>
      </c>
      <c r="E12" s="17"/>
      <c r="F12" s="14" t="s">
        <v>19</v>
      </c>
      <c r="G12" s="17"/>
      <c r="H12" s="17"/>
      <c r="I12" s="13" t="s">
        <v>20</v>
      </c>
      <c r="J12" s="103" t="str">
        <f aca="false">'Rekapitulace stavby'!AN8</f>
        <v>31. 7. 2021</v>
      </c>
      <c r="K12" s="17"/>
      <c r="L12" s="34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</row>
    <row r="13" s="22" customFormat="true" ht="10.8" hidden="false" customHeight="true" outlineLevel="0" collapsed="false">
      <c r="A13" s="17"/>
      <c r="B13" s="18"/>
      <c r="C13" s="17"/>
      <c r="D13" s="17"/>
      <c r="E13" s="17"/>
      <c r="F13" s="17"/>
      <c r="G13" s="17"/>
      <c r="H13" s="17"/>
      <c r="I13" s="17"/>
      <c r="J13" s="17"/>
      <c r="K13" s="17"/>
      <c r="L13" s="34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</row>
    <row r="14" s="22" customFormat="true" ht="12" hidden="false" customHeight="true" outlineLevel="0" collapsed="false">
      <c r="A14" s="17"/>
      <c r="B14" s="18"/>
      <c r="C14" s="17"/>
      <c r="D14" s="13" t="s">
        <v>22</v>
      </c>
      <c r="E14" s="17"/>
      <c r="F14" s="17"/>
      <c r="G14" s="17"/>
      <c r="H14" s="17"/>
      <c r="I14" s="13" t="s">
        <v>23</v>
      </c>
      <c r="J14" s="14"/>
      <c r="K14" s="17"/>
      <c r="L14" s="34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="22" customFormat="true" ht="18" hidden="false" customHeight="true" outlineLevel="0" collapsed="false">
      <c r="A15" s="17"/>
      <c r="B15" s="18"/>
      <c r="C15" s="17"/>
      <c r="D15" s="17"/>
      <c r="E15" s="14" t="s">
        <v>24</v>
      </c>
      <c r="F15" s="17"/>
      <c r="G15" s="17"/>
      <c r="H15" s="17"/>
      <c r="I15" s="13" t="s">
        <v>25</v>
      </c>
      <c r="J15" s="14"/>
      <c r="K15" s="17"/>
      <c r="L15" s="34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="22" customFormat="true" ht="6.95" hidden="false" customHeight="true" outlineLevel="0" collapsed="false">
      <c r="A16" s="17"/>
      <c r="B16" s="18"/>
      <c r="C16" s="17"/>
      <c r="D16" s="17"/>
      <c r="E16" s="17"/>
      <c r="F16" s="17"/>
      <c r="G16" s="17"/>
      <c r="H16" s="17"/>
      <c r="I16" s="17"/>
      <c r="J16" s="17"/>
      <c r="K16" s="17"/>
      <c r="L16" s="34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="22" customFormat="true" ht="12" hidden="false" customHeight="true" outlineLevel="0" collapsed="false">
      <c r="A17" s="17"/>
      <c r="B17" s="18"/>
      <c r="C17" s="17"/>
      <c r="D17" s="13" t="s">
        <v>26</v>
      </c>
      <c r="E17" s="17"/>
      <c r="F17" s="17"/>
      <c r="G17" s="17"/>
      <c r="H17" s="17"/>
      <c r="I17" s="13" t="s">
        <v>23</v>
      </c>
      <c r="J17" s="14" t="n">
        <f aca="false">'Rekapitulace stavby'!AN13</f>
        <v>0</v>
      </c>
      <c r="K17" s="17"/>
      <c r="L17" s="34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="22" customFormat="true" ht="18" hidden="false" customHeight="true" outlineLevel="0" collapsed="false">
      <c r="A18" s="17"/>
      <c r="B18" s="18"/>
      <c r="C18" s="17"/>
      <c r="D18" s="17"/>
      <c r="E18" s="104" t="str">
        <f aca="false">'Rekapitulace stavby'!E14</f>
        <v> </v>
      </c>
      <c r="F18" s="104"/>
      <c r="G18" s="104"/>
      <c r="H18" s="104"/>
      <c r="I18" s="13" t="s">
        <v>25</v>
      </c>
      <c r="J18" s="14" t="n">
        <f aca="false">'Rekapitulace stavby'!AN14</f>
        <v>0</v>
      </c>
      <c r="K18" s="17"/>
      <c r="L18" s="34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="22" customFormat="true" ht="6.95" hidden="false" customHeight="true" outlineLevel="0" collapsed="false">
      <c r="A19" s="17"/>
      <c r="B19" s="18"/>
      <c r="C19" s="17"/>
      <c r="D19" s="17"/>
      <c r="E19" s="17"/>
      <c r="F19" s="17"/>
      <c r="G19" s="17"/>
      <c r="H19" s="17"/>
      <c r="I19" s="17"/>
      <c r="J19" s="17"/>
      <c r="K19" s="17"/>
      <c r="L19" s="34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="22" customFormat="true" ht="12" hidden="false" customHeight="true" outlineLevel="0" collapsed="false">
      <c r="A20" s="17"/>
      <c r="B20" s="18"/>
      <c r="C20" s="17"/>
      <c r="D20" s="13" t="s">
        <v>27</v>
      </c>
      <c r="E20" s="17"/>
      <c r="F20" s="17"/>
      <c r="G20" s="17"/>
      <c r="H20" s="17"/>
      <c r="I20" s="13" t="s">
        <v>23</v>
      </c>
      <c r="J20" s="14"/>
      <c r="K20" s="17"/>
      <c r="L20" s="34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="22" customFormat="true" ht="18" hidden="false" customHeight="true" outlineLevel="0" collapsed="false">
      <c r="A21" s="17"/>
      <c r="B21" s="18"/>
      <c r="C21" s="17"/>
      <c r="D21" s="17"/>
      <c r="E21" s="14" t="s">
        <v>28</v>
      </c>
      <c r="F21" s="17"/>
      <c r="G21" s="17"/>
      <c r="H21" s="17"/>
      <c r="I21" s="13" t="s">
        <v>25</v>
      </c>
      <c r="J21" s="14"/>
      <c r="K21" s="17"/>
      <c r="L21" s="34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="22" customFormat="true" ht="6.95" hidden="false" customHeight="true" outlineLevel="0" collapsed="false">
      <c r="A22" s="17"/>
      <c r="B22" s="18"/>
      <c r="C22" s="17"/>
      <c r="D22" s="17"/>
      <c r="E22" s="17"/>
      <c r="F22" s="17"/>
      <c r="G22" s="17"/>
      <c r="H22" s="17"/>
      <c r="I22" s="17"/>
      <c r="J22" s="17"/>
      <c r="K22" s="17"/>
      <c r="L22" s="34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="22" customFormat="true" ht="12" hidden="false" customHeight="true" outlineLevel="0" collapsed="false">
      <c r="A23" s="17"/>
      <c r="B23" s="18"/>
      <c r="C23" s="17"/>
      <c r="D23" s="13" t="s">
        <v>30</v>
      </c>
      <c r="E23" s="17"/>
      <c r="F23" s="17"/>
      <c r="G23" s="17"/>
      <c r="H23" s="17"/>
      <c r="I23" s="13" t="s">
        <v>23</v>
      </c>
      <c r="J23" s="14" t="str">
        <f aca="false">IF('Rekapitulace stavby'!AN19="","",'Rekapitulace stavby'!AN19)</f>
        <v/>
      </c>
      <c r="K23" s="17"/>
      <c r="L23" s="34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="22" customFormat="true" ht="18" hidden="false" customHeight="true" outlineLevel="0" collapsed="false">
      <c r="A24" s="17"/>
      <c r="B24" s="18"/>
      <c r="C24" s="17"/>
      <c r="D24" s="17"/>
      <c r="E24" s="14" t="str">
        <f aca="false">IF('Rekapitulace stavby'!E20="","",'Rekapitulace stavby'!E20)</f>
        <v> </v>
      </c>
      <c r="F24" s="17"/>
      <c r="G24" s="17"/>
      <c r="H24" s="17"/>
      <c r="I24" s="13" t="s">
        <v>25</v>
      </c>
      <c r="J24" s="14" t="str">
        <f aca="false">IF('Rekapitulace stavby'!AN20="","",'Rekapitulace stavby'!AN20)</f>
        <v/>
      </c>
      <c r="K24" s="17"/>
      <c r="L24" s="34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="22" customFormat="true" ht="6.95" hidden="false" customHeight="true" outlineLevel="0" collapsed="false">
      <c r="A25" s="17"/>
      <c r="B25" s="18"/>
      <c r="C25" s="17"/>
      <c r="D25" s="17"/>
      <c r="E25" s="17"/>
      <c r="F25" s="17"/>
      <c r="G25" s="17"/>
      <c r="H25" s="17"/>
      <c r="I25" s="17"/>
      <c r="J25" s="17"/>
      <c r="K25" s="17"/>
      <c r="L25" s="34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="22" customFormat="true" ht="12" hidden="false" customHeight="true" outlineLevel="0" collapsed="false">
      <c r="A26" s="17"/>
      <c r="B26" s="18"/>
      <c r="C26" s="17"/>
      <c r="D26" s="13" t="s">
        <v>31</v>
      </c>
      <c r="E26" s="17"/>
      <c r="F26" s="17"/>
      <c r="G26" s="17"/>
      <c r="H26" s="17"/>
      <c r="I26" s="17"/>
      <c r="J26" s="17"/>
      <c r="K26" s="17"/>
      <c r="L26" s="34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="108" customFormat="true" ht="16.5" hidden="false" customHeight="true" outlineLevel="0" collapsed="false">
      <c r="A27" s="105"/>
      <c r="B27" s="106"/>
      <c r="C27" s="105"/>
      <c r="D27" s="105"/>
      <c r="E27" s="15"/>
      <c r="F27" s="15"/>
      <c r="G27" s="15"/>
      <c r="H27" s="1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="22" customFormat="true" ht="6.95" hidden="false" customHeight="true" outlineLevel="0" collapsed="false">
      <c r="A28" s="17"/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34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="22" customFormat="true" ht="6.95" hidden="false" customHeight="true" outlineLevel="0" collapsed="false">
      <c r="A29" s="17"/>
      <c r="B29" s="18"/>
      <c r="C29" s="17"/>
      <c r="D29" s="67"/>
      <c r="E29" s="67"/>
      <c r="F29" s="67"/>
      <c r="G29" s="67"/>
      <c r="H29" s="67"/>
      <c r="I29" s="67"/>
      <c r="J29" s="67"/>
      <c r="K29" s="67"/>
      <c r="L29" s="34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="22" customFormat="true" ht="25.45" hidden="false" customHeight="true" outlineLevel="0" collapsed="false">
      <c r="A30" s="17"/>
      <c r="B30" s="18"/>
      <c r="C30" s="17"/>
      <c r="D30" s="109" t="s">
        <v>32</v>
      </c>
      <c r="E30" s="17"/>
      <c r="F30" s="17"/>
      <c r="G30" s="17"/>
      <c r="H30" s="17"/>
      <c r="I30" s="17"/>
      <c r="J30" s="110" t="n">
        <f aca="false">ROUND(J122, 2)</f>
        <v>0</v>
      </c>
      <c r="K30" s="17"/>
      <c r="L30" s="34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="22" customFormat="true" ht="6.95" hidden="false" customHeight="true" outlineLevel="0" collapsed="false">
      <c r="A31" s="17"/>
      <c r="B31" s="18"/>
      <c r="C31" s="17"/>
      <c r="D31" s="67"/>
      <c r="E31" s="67"/>
      <c r="F31" s="67"/>
      <c r="G31" s="67"/>
      <c r="H31" s="67"/>
      <c r="I31" s="67"/>
      <c r="J31" s="67"/>
      <c r="K31" s="67"/>
      <c r="L31" s="34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="22" customFormat="true" ht="14.4" hidden="false" customHeight="true" outlineLevel="0" collapsed="false">
      <c r="A32" s="17"/>
      <c r="B32" s="18"/>
      <c r="C32" s="17"/>
      <c r="D32" s="17"/>
      <c r="E32" s="17"/>
      <c r="F32" s="111" t="s">
        <v>34</v>
      </c>
      <c r="G32" s="17"/>
      <c r="H32" s="17"/>
      <c r="I32" s="111" t="s">
        <v>33</v>
      </c>
      <c r="J32" s="111" t="s">
        <v>35</v>
      </c>
      <c r="K32" s="17"/>
      <c r="L32" s="34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="22" customFormat="true" ht="14.4" hidden="false" customHeight="true" outlineLevel="0" collapsed="false">
      <c r="A33" s="17"/>
      <c r="B33" s="18"/>
      <c r="C33" s="17"/>
      <c r="D33" s="112" t="s">
        <v>36</v>
      </c>
      <c r="E33" s="13" t="s">
        <v>37</v>
      </c>
      <c r="F33" s="113" t="n">
        <f aca="false">ROUND((SUM(BE122:BE133)),  2)</f>
        <v>0</v>
      </c>
      <c r="G33" s="17"/>
      <c r="H33" s="17"/>
      <c r="I33" s="114" t="n">
        <v>0.21</v>
      </c>
      <c r="J33" s="113" t="n">
        <f aca="false">ROUND(((SUM(BE122:BE133))*I33),  2)</f>
        <v>0</v>
      </c>
      <c r="K33" s="17"/>
      <c r="L33" s="34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="22" customFormat="true" ht="14.4" hidden="false" customHeight="true" outlineLevel="0" collapsed="false">
      <c r="A34" s="17"/>
      <c r="B34" s="18"/>
      <c r="C34" s="17"/>
      <c r="D34" s="17"/>
      <c r="E34" s="13" t="s">
        <v>38</v>
      </c>
      <c r="F34" s="113" t="n">
        <f aca="false">ROUND((SUM(BF122:BF133)),  2)</f>
        <v>0</v>
      </c>
      <c r="G34" s="17"/>
      <c r="H34" s="17"/>
      <c r="I34" s="114" t="n">
        <v>0.15</v>
      </c>
      <c r="J34" s="113" t="n">
        <f aca="false">ROUND(((SUM(BF122:BF133))*I34),  2)</f>
        <v>0</v>
      </c>
      <c r="K34" s="17"/>
      <c r="L34" s="34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="22" customFormat="true" ht="14.4" hidden="true" customHeight="true" outlineLevel="0" collapsed="false">
      <c r="A35" s="17"/>
      <c r="B35" s="18"/>
      <c r="C35" s="17"/>
      <c r="D35" s="17"/>
      <c r="E35" s="13" t="s">
        <v>39</v>
      </c>
      <c r="F35" s="113" t="n">
        <f aca="false">ROUND((SUM(BG122:BG133)),  2)</f>
        <v>0</v>
      </c>
      <c r="G35" s="17"/>
      <c r="H35" s="17"/>
      <c r="I35" s="114" t="n">
        <v>0.21</v>
      </c>
      <c r="J35" s="113" t="n">
        <f aca="false">0</f>
        <v>0</v>
      </c>
      <c r="K35" s="17"/>
      <c r="L35" s="34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="22" customFormat="true" ht="14.4" hidden="true" customHeight="true" outlineLevel="0" collapsed="false">
      <c r="A36" s="17"/>
      <c r="B36" s="18"/>
      <c r="C36" s="17"/>
      <c r="D36" s="17"/>
      <c r="E36" s="13" t="s">
        <v>40</v>
      </c>
      <c r="F36" s="113" t="n">
        <f aca="false">ROUND((SUM(BH122:BH133)),  2)</f>
        <v>0</v>
      </c>
      <c r="G36" s="17"/>
      <c r="H36" s="17"/>
      <c r="I36" s="114" t="n">
        <v>0.15</v>
      </c>
      <c r="J36" s="113" t="n">
        <f aca="false">0</f>
        <v>0</v>
      </c>
      <c r="K36" s="17"/>
      <c r="L36" s="34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="22" customFormat="true" ht="14.4" hidden="true" customHeight="true" outlineLevel="0" collapsed="false">
      <c r="A37" s="17"/>
      <c r="B37" s="18"/>
      <c r="C37" s="17"/>
      <c r="D37" s="17"/>
      <c r="E37" s="13" t="s">
        <v>41</v>
      </c>
      <c r="F37" s="113" t="n">
        <f aca="false">ROUND((SUM(BI122:BI133)),  2)</f>
        <v>0</v>
      </c>
      <c r="G37" s="17"/>
      <c r="H37" s="17"/>
      <c r="I37" s="114" t="n">
        <v>0</v>
      </c>
      <c r="J37" s="113" t="n">
        <f aca="false">0</f>
        <v>0</v>
      </c>
      <c r="K37" s="17"/>
      <c r="L37" s="34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="22" customFormat="true" ht="6.95" hidden="false" customHeight="true" outlineLevel="0" collapsed="false">
      <c r="A38" s="17"/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34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="22" customFormat="true" ht="25.45" hidden="false" customHeight="true" outlineLevel="0" collapsed="false">
      <c r="A39" s="17"/>
      <c r="B39" s="18"/>
      <c r="C39" s="115"/>
      <c r="D39" s="116" t="s">
        <v>42</v>
      </c>
      <c r="E39" s="58"/>
      <c r="F39" s="58"/>
      <c r="G39" s="117" t="s">
        <v>43</v>
      </c>
      <c r="H39" s="118" t="s">
        <v>44</v>
      </c>
      <c r="I39" s="58"/>
      <c r="J39" s="119" t="n">
        <f aca="false">SUM(J30:J37)</f>
        <v>0</v>
      </c>
      <c r="K39" s="120"/>
      <c r="L39" s="34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="22" customFormat="true" ht="14.4" hidden="false" customHeight="true" outlineLevel="0" collapsed="false">
      <c r="A40" s="17"/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34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2" customFormat="true" ht="14.4" hidden="false" customHeight="true" outlineLevel="0" collapsed="false">
      <c r="B50" s="34"/>
      <c r="D50" s="35" t="s">
        <v>45</v>
      </c>
      <c r="E50" s="36"/>
      <c r="F50" s="36"/>
      <c r="G50" s="35" t="s">
        <v>46</v>
      </c>
      <c r="H50" s="36"/>
      <c r="I50" s="36"/>
      <c r="J50" s="36"/>
      <c r="K50" s="36"/>
      <c r="L50" s="34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2" customFormat="true" ht="12.8" hidden="false" customHeight="false" outlineLevel="0" collapsed="false">
      <c r="A61" s="17"/>
      <c r="B61" s="18"/>
      <c r="C61" s="17"/>
      <c r="D61" s="37" t="s">
        <v>47</v>
      </c>
      <c r="E61" s="20"/>
      <c r="F61" s="121" t="s">
        <v>48</v>
      </c>
      <c r="G61" s="37" t="s">
        <v>47</v>
      </c>
      <c r="H61" s="20"/>
      <c r="I61" s="20"/>
      <c r="J61" s="122" t="s">
        <v>48</v>
      </c>
      <c r="K61" s="20"/>
      <c r="L61" s="34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2" customFormat="true" ht="12.8" hidden="false" customHeight="false" outlineLevel="0" collapsed="false">
      <c r="A65" s="17"/>
      <c r="B65" s="18"/>
      <c r="C65" s="17"/>
      <c r="D65" s="35" t="s">
        <v>49</v>
      </c>
      <c r="E65" s="38"/>
      <c r="F65" s="38"/>
      <c r="G65" s="35" t="s">
        <v>50</v>
      </c>
      <c r="H65" s="38"/>
      <c r="I65" s="38"/>
      <c r="J65" s="38"/>
      <c r="K65" s="38"/>
      <c r="L65" s="34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2" customFormat="true" ht="12.8" hidden="false" customHeight="false" outlineLevel="0" collapsed="false">
      <c r="A76" s="17"/>
      <c r="B76" s="18"/>
      <c r="C76" s="17"/>
      <c r="D76" s="37" t="s">
        <v>47</v>
      </c>
      <c r="E76" s="20"/>
      <c r="F76" s="121" t="s">
        <v>48</v>
      </c>
      <c r="G76" s="37" t="s">
        <v>47</v>
      </c>
      <c r="H76" s="20"/>
      <c r="I76" s="20"/>
      <c r="J76" s="122" t="s">
        <v>48</v>
      </c>
      <c r="K76" s="20"/>
      <c r="L76" s="34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</row>
    <row r="77" s="22" customFormat="true" ht="14.4" hidden="false" customHeight="true" outlineLevel="0" collapsed="false">
      <c r="A77" s="17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34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</row>
    <row r="81" s="22" customFormat="true" ht="6.95" hidden="false" customHeight="true" outlineLevel="0" collapsed="false">
      <c r="A81" s="17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34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</row>
    <row r="82" s="22" customFormat="true" ht="24.95" hidden="false" customHeight="true" outlineLevel="0" collapsed="false">
      <c r="A82" s="17"/>
      <c r="B82" s="18"/>
      <c r="C82" s="7" t="s">
        <v>101</v>
      </c>
      <c r="D82" s="17"/>
      <c r="E82" s="17"/>
      <c r="F82" s="17"/>
      <c r="G82" s="17"/>
      <c r="H82" s="17"/>
      <c r="I82" s="17"/>
      <c r="J82" s="17"/>
      <c r="K82" s="17"/>
      <c r="L82" s="34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</row>
    <row r="83" s="22" customFormat="true" ht="6.95" hidden="false" customHeight="true" outlineLevel="0" collapsed="false">
      <c r="A83" s="17"/>
      <c r="B83" s="18"/>
      <c r="C83" s="17"/>
      <c r="D83" s="17"/>
      <c r="E83" s="17"/>
      <c r="F83" s="17"/>
      <c r="G83" s="17"/>
      <c r="H83" s="17"/>
      <c r="I83" s="17"/>
      <c r="J83" s="17"/>
      <c r="K83" s="17"/>
      <c r="L83" s="34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</row>
    <row r="84" s="22" customFormat="true" ht="12" hidden="false" customHeight="true" outlineLevel="0" collapsed="false">
      <c r="A84" s="17"/>
      <c r="B84" s="18"/>
      <c r="C84" s="13" t="s">
        <v>13</v>
      </c>
      <c r="D84" s="17"/>
      <c r="E84" s="17"/>
      <c r="F84" s="17"/>
      <c r="G84" s="17"/>
      <c r="H84" s="17"/>
      <c r="I84" s="17"/>
      <c r="J84" s="17"/>
      <c r="K84" s="17"/>
      <c r="L84" s="34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</row>
    <row r="85" s="22" customFormat="true" ht="16.5" hidden="false" customHeight="true" outlineLevel="0" collapsed="false">
      <c r="A85" s="17"/>
      <c r="B85" s="18"/>
      <c r="C85" s="17"/>
      <c r="D85" s="17"/>
      <c r="E85" s="101" t="str">
        <f aca="false">E7</f>
        <v>Centrum veřejných služeb Chocerady</v>
      </c>
      <c r="F85" s="101"/>
      <c r="G85" s="101"/>
      <c r="H85" s="101"/>
      <c r="I85" s="17"/>
      <c r="J85" s="17"/>
      <c r="K85" s="17"/>
      <c r="L85" s="34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</row>
    <row r="86" s="22" customFormat="true" ht="12" hidden="false" customHeight="true" outlineLevel="0" collapsed="false">
      <c r="A86" s="17"/>
      <c r="B86" s="18"/>
      <c r="C86" s="13" t="s">
        <v>99</v>
      </c>
      <c r="D86" s="17"/>
      <c r="E86" s="17"/>
      <c r="F86" s="17"/>
      <c r="G86" s="17"/>
      <c r="H86" s="17"/>
      <c r="I86" s="17"/>
      <c r="J86" s="17"/>
      <c r="K86" s="17"/>
      <c r="L86" s="34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</row>
    <row r="87" s="22" customFormat="true" ht="16.5" hidden="false" customHeight="true" outlineLevel="0" collapsed="false">
      <c r="A87" s="17"/>
      <c r="B87" s="18"/>
      <c r="C87" s="17"/>
      <c r="D87" s="17"/>
      <c r="E87" s="102" t="str">
        <f aca="false">E9</f>
        <v>VRN - Vedlejší rozpočtové náklady</v>
      </c>
      <c r="F87" s="102"/>
      <c r="G87" s="102"/>
      <c r="H87" s="102"/>
      <c r="I87" s="17"/>
      <c r="J87" s="17"/>
      <c r="K87" s="17"/>
      <c r="L87" s="34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</row>
    <row r="88" s="22" customFormat="true" ht="6.95" hidden="false" customHeight="true" outlineLevel="0" collapsed="false">
      <c r="A88" s="17"/>
      <c r="B88" s="18"/>
      <c r="C88" s="17"/>
      <c r="D88" s="17"/>
      <c r="E88" s="17"/>
      <c r="F88" s="17"/>
      <c r="G88" s="17"/>
      <c r="H88" s="17"/>
      <c r="I88" s="17"/>
      <c r="J88" s="17"/>
      <c r="K88" s="17"/>
      <c r="L88" s="34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</row>
    <row r="89" s="22" customFormat="true" ht="12" hidden="false" customHeight="true" outlineLevel="0" collapsed="false">
      <c r="A89" s="17"/>
      <c r="B89" s="18"/>
      <c r="C89" s="13" t="s">
        <v>18</v>
      </c>
      <c r="D89" s="17"/>
      <c r="E89" s="17"/>
      <c r="F89" s="14" t="str">
        <f aca="false">F12</f>
        <v> </v>
      </c>
      <c r="G89" s="17"/>
      <c r="H89" s="17"/>
      <c r="I89" s="13" t="s">
        <v>20</v>
      </c>
      <c r="J89" s="103" t="str">
        <f aca="false">IF(J12="","",J12)</f>
        <v>31. 7. 2021</v>
      </c>
      <c r="K89" s="17"/>
      <c r="L89" s="34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</row>
    <row r="90" s="22" customFormat="true" ht="6.95" hidden="false" customHeight="true" outlineLevel="0" collapsed="false">
      <c r="A90" s="17"/>
      <c r="B90" s="18"/>
      <c r="C90" s="17"/>
      <c r="D90" s="17"/>
      <c r="E90" s="17"/>
      <c r="F90" s="17"/>
      <c r="G90" s="17"/>
      <c r="H90" s="17"/>
      <c r="I90" s="17"/>
      <c r="J90" s="17"/>
      <c r="K90" s="17"/>
      <c r="L90" s="34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</row>
    <row r="91" s="22" customFormat="true" ht="25.65" hidden="false" customHeight="true" outlineLevel="0" collapsed="false">
      <c r="A91" s="17"/>
      <c r="B91" s="18"/>
      <c r="C91" s="13" t="s">
        <v>22</v>
      </c>
      <c r="D91" s="17"/>
      <c r="E91" s="17"/>
      <c r="F91" s="14" t="str">
        <f aca="false">E15</f>
        <v>Obec Chocerady</v>
      </c>
      <c r="G91" s="17"/>
      <c r="H91" s="17"/>
      <c r="I91" s="13" t="s">
        <v>27</v>
      </c>
      <c r="J91" s="123" t="str">
        <f aca="false">E21</f>
        <v>Ing. arch. Zuzana Drahotová</v>
      </c>
      <c r="K91" s="17"/>
      <c r="L91" s="34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</row>
    <row r="92" s="22" customFormat="true" ht="15.15" hidden="false" customHeight="true" outlineLevel="0" collapsed="false">
      <c r="A92" s="17"/>
      <c r="B92" s="18"/>
      <c r="C92" s="13" t="s">
        <v>26</v>
      </c>
      <c r="D92" s="17"/>
      <c r="E92" s="17"/>
      <c r="F92" s="14" t="str">
        <f aca="false">IF(E18="","",E18)</f>
        <v> </v>
      </c>
      <c r="G92" s="17"/>
      <c r="H92" s="17"/>
      <c r="I92" s="13" t="s">
        <v>30</v>
      </c>
      <c r="J92" s="123" t="str">
        <f aca="false">E24</f>
        <v> </v>
      </c>
      <c r="K92" s="17"/>
      <c r="L92" s="34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</row>
    <row r="93" s="22" customFormat="true" ht="10.3" hidden="false" customHeight="true" outlineLevel="0" collapsed="false">
      <c r="A93" s="17"/>
      <c r="B93" s="18"/>
      <c r="C93" s="17"/>
      <c r="D93" s="17"/>
      <c r="E93" s="17"/>
      <c r="F93" s="17"/>
      <c r="G93" s="17"/>
      <c r="H93" s="17"/>
      <c r="I93" s="17"/>
      <c r="J93" s="17"/>
      <c r="K93" s="17"/>
      <c r="L93" s="34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</row>
    <row r="94" s="22" customFormat="true" ht="29.3" hidden="false" customHeight="true" outlineLevel="0" collapsed="false">
      <c r="A94" s="17"/>
      <c r="B94" s="18"/>
      <c r="C94" s="124" t="s">
        <v>102</v>
      </c>
      <c r="D94" s="115"/>
      <c r="E94" s="115"/>
      <c r="F94" s="115"/>
      <c r="G94" s="115"/>
      <c r="H94" s="115"/>
      <c r="I94" s="115"/>
      <c r="J94" s="125" t="s">
        <v>103</v>
      </c>
      <c r="K94" s="115"/>
      <c r="L94" s="34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</row>
    <row r="95" s="22" customFormat="true" ht="10.3" hidden="false" customHeight="true" outlineLevel="0" collapsed="false">
      <c r="A95" s="17"/>
      <c r="B95" s="18"/>
      <c r="C95" s="17"/>
      <c r="D95" s="17"/>
      <c r="E95" s="17"/>
      <c r="F95" s="17"/>
      <c r="G95" s="17"/>
      <c r="H95" s="17"/>
      <c r="I95" s="17"/>
      <c r="J95" s="17"/>
      <c r="K95" s="17"/>
      <c r="L95" s="34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</row>
    <row r="96" s="22" customFormat="true" ht="22.8" hidden="false" customHeight="true" outlineLevel="0" collapsed="false">
      <c r="A96" s="17"/>
      <c r="B96" s="18"/>
      <c r="C96" s="126" t="s">
        <v>104</v>
      </c>
      <c r="D96" s="17"/>
      <c r="E96" s="17"/>
      <c r="F96" s="17"/>
      <c r="G96" s="17"/>
      <c r="H96" s="17"/>
      <c r="I96" s="17"/>
      <c r="J96" s="110" t="n">
        <f aca="false">J122</f>
        <v>0</v>
      </c>
      <c r="K96" s="17"/>
      <c r="L96" s="34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U96" s="3" t="s">
        <v>105</v>
      </c>
    </row>
    <row r="97" s="127" customFormat="true" ht="24.95" hidden="false" customHeight="true" outlineLevel="0" collapsed="false">
      <c r="B97" s="128"/>
      <c r="D97" s="129" t="s">
        <v>2749</v>
      </c>
      <c r="E97" s="130"/>
      <c r="F97" s="130"/>
      <c r="G97" s="130"/>
      <c r="H97" s="130"/>
      <c r="I97" s="130"/>
      <c r="J97" s="131" t="n">
        <f aca="false">J123</f>
        <v>0</v>
      </c>
      <c r="L97" s="128"/>
    </row>
    <row r="98" s="132" customFormat="true" ht="19.95" hidden="false" customHeight="true" outlineLevel="0" collapsed="false">
      <c r="B98" s="133"/>
      <c r="D98" s="134" t="s">
        <v>2750</v>
      </c>
      <c r="E98" s="135"/>
      <c r="F98" s="135"/>
      <c r="G98" s="135"/>
      <c r="H98" s="135"/>
      <c r="I98" s="135"/>
      <c r="J98" s="136" t="n">
        <f aca="false">J124</f>
        <v>0</v>
      </c>
      <c r="L98" s="133"/>
    </row>
    <row r="99" s="132" customFormat="true" ht="19.95" hidden="false" customHeight="true" outlineLevel="0" collapsed="false">
      <c r="B99" s="133"/>
      <c r="D99" s="134" t="s">
        <v>2751</v>
      </c>
      <c r="E99" s="135"/>
      <c r="F99" s="135"/>
      <c r="G99" s="135"/>
      <c r="H99" s="135"/>
      <c r="I99" s="135"/>
      <c r="J99" s="136" t="n">
        <f aca="false">J126</f>
        <v>0</v>
      </c>
      <c r="L99" s="133"/>
    </row>
    <row r="100" s="132" customFormat="true" ht="19.95" hidden="false" customHeight="true" outlineLevel="0" collapsed="false">
      <c r="B100" s="133"/>
      <c r="D100" s="134" t="s">
        <v>2752</v>
      </c>
      <c r="E100" s="135"/>
      <c r="F100" s="135"/>
      <c r="G100" s="135"/>
      <c r="H100" s="135"/>
      <c r="I100" s="135"/>
      <c r="J100" s="136" t="n">
        <f aca="false">J128</f>
        <v>0</v>
      </c>
      <c r="L100" s="133"/>
    </row>
    <row r="101" s="132" customFormat="true" ht="19.95" hidden="false" customHeight="true" outlineLevel="0" collapsed="false">
      <c r="B101" s="133"/>
      <c r="D101" s="134" t="s">
        <v>2753</v>
      </c>
      <c r="E101" s="135"/>
      <c r="F101" s="135"/>
      <c r="G101" s="135"/>
      <c r="H101" s="135"/>
      <c r="I101" s="135"/>
      <c r="J101" s="136" t="n">
        <f aca="false">J130</f>
        <v>0</v>
      </c>
      <c r="L101" s="133"/>
    </row>
    <row r="102" s="132" customFormat="true" ht="19.95" hidden="false" customHeight="true" outlineLevel="0" collapsed="false">
      <c r="B102" s="133"/>
      <c r="D102" s="134" t="s">
        <v>2754</v>
      </c>
      <c r="E102" s="135"/>
      <c r="F102" s="135"/>
      <c r="G102" s="135"/>
      <c r="H102" s="135"/>
      <c r="I102" s="135"/>
      <c r="J102" s="136" t="n">
        <f aca="false">J132</f>
        <v>0</v>
      </c>
      <c r="L102" s="133"/>
    </row>
    <row r="103" s="22" customFormat="true" ht="21.85" hidden="false" customHeight="true" outlineLevel="0" collapsed="false">
      <c r="A103" s="17"/>
      <c r="B103" s="18"/>
      <c r="C103" s="17"/>
      <c r="D103" s="17"/>
      <c r="E103" s="17"/>
      <c r="F103" s="17"/>
      <c r="G103" s="17"/>
      <c r="H103" s="17"/>
      <c r="I103" s="17"/>
      <c r="J103" s="17"/>
      <c r="K103" s="17"/>
      <c r="L103" s="34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</row>
    <row r="104" s="22" customFormat="true" ht="6.95" hidden="false" customHeight="true" outlineLevel="0" collapsed="false">
      <c r="A104" s="17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34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</row>
    <row r="108" s="22" customFormat="true" ht="6.95" hidden="false" customHeight="true" outlineLevel="0" collapsed="false">
      <c r="A108" s="17"/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34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</row>
    <row r="109" s="22" customFormat="true" ht="24.95" hidden="false" customHeight="true" outlineLevel="0" collapsed="false">
      <c r="A109" s="17"/>
      <c r="B109" s="18"/>
      <c r="C109" s="7" t="s">
        <v>109</v>
      </c>
      <c r="D109" s="17"/>
      <c r="E109" s="17"/>
      <c r="F109" s="17"/>
      <c r="G109" s="17"/>
      <c r="H109" s="17"/>
      <c r="I109" s="17"/>
      <c r="J109" s="17"/>
      <c r="K109" s="17"/>
      <c r="L109" s="34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</row>
    <row r="110" s="22" customFormat="true" ht="6.95" hidden="false" customHeight="true" outlineLevel="0" collapsed="false">
      <c r="A110" s="17"/>
      <c r="B110" s="18"/>
      <c r="C110" s="17"/>
      <c r="D110" s="17"/>
      <c r="E110" s="17"/>
      <c r="F110" s="17"/>
      <c r="G110" s="17"/>
      <c r="H110" s="17"/>
      <c r="I110" s="17"/>
      <c r="J110" s="17"/>
      <c r="K110" s="17"/>
      <c r="L110" s="34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</row>
    <row r="111" s="22" customFormat="true" ht="12" hidden="false" customHeight="true" outlineLevel="0" collapsed="false">
      <c r="A111" s="17"/>
      <c r="B111" s="18"/>
      <c r="C111" s="13" t="s">
        <v>13</v>
      </c>
      <c r="D111" s="17"/>
      <c r="E111" s="17"/>
      <c r="F111" s="17"/>
      <c r="G111" s="17"/>
      <c r="H111" s="17"/>
      <c r="I111" s="17"/>
      <c r="J111" s="17"/>
      <c r="K111" s="17"/>
      <c r="L111" s="34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</row>
    <row r="112" s="22" customFormat="true" ht="16.5" hidden="false" customHeight="true" outlineLevel="0" collapsed="false">
      <c r="A112" s="17"/>
      <c r="B112" s="18"/>
      <c r="C112" s="17"/>
      <c r="D112" s="17"/>
      <c r="E112" s="101" t="str">
        <f aca="false">E7</f>
        <v>Centrum veřejných služeb Chocerady</v>
      </c>
      <c r="F112" s="101"/>
      <c r="G112" s="101"/>
      <c r="H112" s="101"/>
      <c r="I112" s="17"/>
      <c r="J112" s="17"/>
      <c r="K112" s="17"/>
      <c r="L112" s="34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</row>
    <row r="113" s="22" customFormat="true" ht="12" hidden="false" customHeight="true" outlineLevel="0" collapsed="false">
      <c r="A113" s="17"/>
      <c r="B113" s="18"/>
      <c r="C113" s="13" t="s">
        <v>99</v>
      </c>
      <c r="D113" s="17"/>
      <c r="E113" s="17"/>
      <c r="F113" s="17"/>
      <c r="G113" s="17"/>
      <c r="H113" s="17"/>
      <c r="I113" s="17"/>
      <c r="J113" s="17"/>
      <c r="K113" s="17"/>
      <c r="L113" s="34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</row>
    <row r="114" s="22" customFormat="true" ht="16.5" hidden="false" customHeight="true" outlineLevel="0" collapsed="false">
      <c r="A114" s="17"/>
      <c r="B114" s="18"/>
      <c r="C114" s="17"/>
      <c r="D114" s="17"/>
      <c r="E114" s="102" t="str">
        <f aca="false">E9</f>
        <v>VRN - Vedlejší rozpočtové náklady</v>
      </c>
      <c r="F114" s="102"/>
      <c r="G114" s="102"/>
      <c r="H114" s="102"/>
      <c r="I114" s="17"/>
      <c r="J114" s="17"/>
      <c r="K114" s="17"/>
      <c r="L114" s="34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</row>
    <row r="115" s="22" customFormat="true" ht="6.95" hidden="false" customHeight="true" outlineLevel="0" collapsed="false">
      <c r="A115" s="17"/>
      <c r="B115" s="18"/>
      <c r="C115" s="17"/>
      <c r="D115" s="17"/>
      <c r="E115" s="17"/>
      <c r="F115" s="17"/>
      <c r="G115" s="17"/>
      <c r="H115" s="17"/>
      <c r="I115" s="17"/>
      <c r="J115" s="17"/>
      <c r="K115" s="17"/>
      <c r="L115" s="34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</row>
    <row r="116" s="22" customFormat="true" ht="12" hidden="false" customHeight="true" outlineLevel="0" collapsed="false">
      <c r="A116" s="17"/>
      <c r="B116" s="18"/>
      <c r="C116" s="13" t="s">
        <v>18</v>
      </c>
      <c r="D116" s="17"/>
      <c r="E116" s="17"/>
      <c r="F116" s="14" t="str">
        <f aca="false">F12</f>
        <v> </v>
      </c>
      <c r="G116" s="17"/>
      <c r="H116" s="17"/>
      <c r="I116" s="13" t="s">
        <v>20</v>
      </c>
      <c r="J116" s="103" t="str">
        <f aca="false">IF(J12="","",J12)</f>
        <v>31. 7. 2021</v>
      </c>
      <c r="K116" s="17"/>
      <c r="L116" s="34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</row>
    <row r="117" s="22" customFormat="true" ht="6.95" hidden="false" customHeight="true" outlineLevel="0" collapsed="false">
      <c r="A117" s="17"/>
      <c r="B117" s="18"/>
      <c r="C117" s="17"/>
      <c r="D117" s="17"/>
      <c r="E117" s="17"/>
      <c r="F117" s="17"/>
      <c r="G117" s="17"/>
      <c r="H117" s="17"/>
      <c r="I117" s="17"/>
      <c r="J117" s="17"/>
      <c r="K117" s="17"/>
      <c r="L117" s="34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</row>
    <row r="118" s="22" customFormat="true" ht="25.65" hidden="false" customHeight="true" outlineLevel="0" collapsed="false">
      <c r="A118" s="17"/>
      <c r="B118" s="18"/>
      <c r="C118" s="13" t="s">
        <v>22</v>
      </c>
      <c r="D118" s="17"/>
      <c r="E118" s="17"/>
      <c r="F118" s="14" t="str">
        <f aca="false">E15</f>
        <v>Obec Chocerady</v>
      </c>
      <c r="G118" s="17"/>
      <c r="H118" s="17"/>
      <c r="I118" s="13" t="s">
        <v>27</v>
      </c>
      <c r="J118" s="123" t="str">
        <f aca="false">E21</f>
        <v>Ing. arch. Zuzana Drahotová</v>
      </c>
      <c r="K118" s="17"/>
      <c r="L118" s="34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</row>
    <row r="119" s="22" customFormat="true" ht="15.15" hidden="false" customHeight="true" outlineLevel="0" collapsed="false">
      <c r="A119" s="17"/>
      <c r="B119" s="18"/>
      <c r="C119" s="13" t="s">
        <v>26</v>
      </c>
      <c r="D119" s="17"/>
      <c r="E119" s="17"/>
      <c r="F119" s="14" t="str">
        <f aca="false">IF(E18="","",E18)</f>
        <v> </v>
      </c>
      <c r="G119" s="17"/>
      <c r="H119" s="17"/>
      <c r="I119" s="13" t="s">
        <v>30</v>
      </c>
      <c r="J119" s="123" t="str">
        <f aca="false">E24</f>
        <v> </v>
      </c>
      <c r="K119" s="17"/>
      <c r="L119" s="34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</row>
    <row r="120" s="22" customFormat="true" ht="10.3" hidden="false" customHeight="true" outlineLevel="0" collapsed="false">
      <c r="A120" s="17"/>
      <c r="B120" s="18"/>
      <c r="C120" s="17"/>
      <c r="D120" s="17"/>
      <c r="E120" s="17"/>
      <c r="F120" s="17"/>
      <c r="G120" s="17"/>
      <c r="H120" s="17"/>
      <c r="I120" s="17"/>
      <c r="J120" s="17"/>
      <c r="K120" s="17"/>
      <c r="L120" s="34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</row>
    <row r="121" s="144" customFormat="true" ht="29.3" hidden="false" customHeight="true" outlineLevel="0" collapsed="false">
      <c r="A121" s="137"/>
      <c r="B121" s="138"/>
      <c r="C121" s="139" t="s">
        <v>110</v>
      </c>
      <c r="D121" s="140" t="s">
        <v>57</v>
      </c>
      <c r="E121" s="140" t="s">
        <v>53</v>
      </c>
      <c r="F121" s="140" t="s">
        <v>54</v>
      </c>
      <c r="G121" s="140" t="s">
        <v>111</v>
      </c>
      <c r="H121" s="140" t="s">
        <v>112</v>
      </c>
      <c r="I121" s="140" t="s">
        <v>113</v>
      </c>
      <c r="J121" s="141" t="s">
        <v>103</v>
      </c>
      <c r="K121" s="142" t="s">
        <v>114</v>
      </c>
      <c r="L121" s="143"/>
      <c r="M121" s="63"/>
      <c r="N121" s="64" t="s">
        <v>36</v>
      </c>
      <c r="O121" s="64" t="s">
        <v>115</v>
      </c>
      <c r="P121" s="64" t="s">
        <v>116</v>
      </c>
      <c r="Q121" s="64" t="s">
        <v>117</v>
      </c>
      <c r="R121" s="64" t="s">
        <v>118</v>
      </c>
      <c r="S121" s="64" t="s">
        <v>119</v>
      </c>
      <c r="T121" s="65" t="s">
        <v>120</v>
      </c>
      <c r="U121" s="137"/>
      <c r="V121" s="137"/>
      <c r="W121" s="137"/>
      <c r="X121" s="137"/>
      <c r="Y121" s="137"/>
      <c r="Z121" s="137"/>
      <c r="AA121" s="137"/>
      <c r="AB121" s="137"/>
      <c r="AC121" s="137"/>
      <c r="AD121" s="137"/>
      <c r="AE121" s="137"/>
    </row>
    <row r="122" s="22" customFormat="true" ht="22.8" hidden="false" customHeight="true" outlineLevel="0" collapsed="false">
      <c r="A122" s="17"/>
      <c r="B122" s="18"/>
      <c r="C122" s="71" t="s">
        <v>121</v>
      </c>
      <c r="D122" s="17"/>
      <c r="E122" s="17"/>
      <c r="F122" s="17"/>
      <c r="G122" s="17"/>
      <c r="H122" s="17"/>
      <c r="I122" s="17"/>
      <c r="J122" s="145" t="n">
        <f aca="false">BK122</f>
        <v>0</v>
      </c>
      <c r="K122" s="17"/>
      <c r="L122" s="18"/>
      <c r="M122" s="66"/>
      <c r="N122" s="53"/>
      <c r="O122" s="67"/>
      <c r="P122" s="146" t="n">
        <f aca="false">P123</f>
        <v>0</v>
      </c>
      <c r="Q122" s="67"/>
      <c r="R122" s="146" t="n">
        <f aca="false">R123</f>
        <v>0</v>
      </c>
      <c r="S122" s="67"/>
      <c r="T122" s="147" t="n">
        <f aca="false">T123</f>
        <v>0</v>
      </c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T122" s="3" t="s">
        <v>71</v>
      </c>
      <c r="AU122" s="3" t="s">
        <v>105</v>
      </c>
      <c r="BK122" s="148" t="n">
        <f aca="false">BK123</f>
        <v>0</v>
      </c>
    </row>
    <row r="123" s="149" customFormat="true" ht="25.9" hidden="false" customHeight="true" outlineLevel="0" collapsed="false">
      <c r="B123" s="150"/>
      <c r="D123" s="151" t="s">
        <v>71</v>
      </c>
      <c r="E123" s="152" t="s">
        <v>95</v>
      </c>
      <c r="F123" s="152" t="s">
        <v>96</v>
      </c>
      <c r="J123" s="153" t="n">
        <f aca="false">BK123</f>
        <v>0</v>
      </c>
      <c r="L123" s="150"/>
      <c r="M123" s="154"/>
      <c r="N123" s="155"/>
      <c r="O123" s="155"/>
      <c r="P123" s="156" t="n">
        <f aca="false">P124+P126+P128+P130+P132</f>
        <v>0</v>
      </c>
      <c r="Q123" s="155"/>
      <c r="R123" s="156" t="n">
        <f aca="false">R124+R126+R128+R130+R132</f>
        <v>0</v>
      </c>
      <c r="S123" s="155"/>
      <c r="T123" s="157" t="n">
        <f aca="false">T124+T126+T128+T130+T132</f>
        <v>0</v>
      </c>
      <c r="AR123" s="151" t="s">
        <v>248</v>
      </c>
      <c r="AT123" s="158" t="s">
        <v>71</v>
      </c>
      <c r="AU123" s="158" t="s">
        <v>72</v>
      </c>
      <c r="AY123" s="151" t="s">
        <v>124</v>
      </c>
      <c r="BK123" s="159" t="n">
        <f aca="false">BK124+BK126+BK128+BK130+BK132</f>
        <v>0</v>
      </c>
    </row>
    <row r="124" s="149" customFormat="true" ht="22.8" hidden="false" customHeight="true" outlineLevel="0" collapsed="false">
      <c r="B124" s="150"/>
      <c r="D124" s="151" t="s">
        <v>71</v>
      </c>
      <c r="E124" s="160" t="s">
        <v>2755</v>
      </c>
      <c r="F124" s="160" t="s">
        <v>2756</v>
      </c>
      <c r="J124" s="161" t="n">
        <f aca="false">BK124</f>
        <v>0</v>
      </c>
      <c r="L124" s="150"/>
      <c r="M124" s="154"/>
      <c r="N124" s="155"/>
      <c r="O124" s="155"/>
      <c r="P124" s="156" t="n">
        <f aca="false">P125</f>
        <v>0</v>
      </c>
      <c r="Q124" s="155"/>
      <c r="R124" s="156" t="n">
        <f aca="false">R125</f>
        <v>0</v>
      </c>
      <c r="S124" s="155"/>
      <c r="T124" s="157" t="n">
        <f aca="false">T125</f>
        <v>0</v>
      </c>
      <c r="AR124" s="151" t="s">
        <v>248</v>
      </c>
      <c r="AT124" s="158" t="s">
        <v>71</v>
      </c>
      <c r="AU124" s="158" t="s">
        <v>80</v>
      </c>
      <c r="AY124" s="151" t="s">
        <v>124</v>
      </c>
      <c r="BK124" s="159" t="n">
        <f aca="false">BK125</f>
        <v>0</v>
      </c>
    </row>
    <row r="125" s="22" customFormat="true" ht="16.5" hidden="false" customHeight="true" outlineLevel="0" collapsed="false">
      <c r="A125" s="17"/>
      <c r="B125" s="162"/>
      <c r="C125" s="163" t="s">
        <v>80</v>
      </c>
      <c r="D125" s="163" t="s">
        <v>127</v>
      </c>
      <c r="E125" s="164" t="s">
        <v>2757</v>
      </c>
      <c r="F125" s="165" t="s">
        <v>2756</v>
      </c>
      <c r="G125" s="166" t="s">
        <v>1933</v>
      </c>
      <c r="H125" s="167" t="n">
        <v>1</v>
      </c>
      <c r="I125" s="168"/>
      <c r="J125" s="168" t="n">
        <f aca="false">ROUND(I125*H125,2)</f>
        <v>0</v>
      </c>
      <c r="K125" s="169"/>
      <c r="L125" s="18"/>
      <c r="M125" s="170"/>
      <c r="N125" s="171" t="s">
        <v>37</v>
      </c>
      <c r="O125" s="172" t="n">
        <v>0</v>
      </c>
      <c r="P125" s="172" t="n">
        <f aca="false">O125*H125</f>
        <v>0</v>
      </c>
      <c r="Q125" s="172" t="n">
        <v>0</v>
      </c>
      <c r="R125" s="172" t="n">
        <f aca="false">Q125*H125</f>
        <v>0</v>
      </c>
      <c r="S125" s="172" t="n">
        <v>0</v>
      </c>
      <c r="T125" s="173" t="n">
        <f aca="false">S125*H125</f>
        <v>0</v>
      </c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R125" s="174" t="s">
        <v>2758</v>
      </c>
      <c r="AT125" s="174" t="s">
        <v>127</v>
      </c>
      <c r="AU125" s="174" t="s">
        <v>82</v>
      </c>
      <c r="AY125" s="3" t="s">
        <v>124</v>
      </c>
      <c r="BE125" s="175" t="n">
        <f aca="false">IF(N125="základní",J125,0)</f>
        <v>0</v>
      </c>
      <c r="BF125" s="175" t="n">
        <f aca="false">IF(N125="snížená",J125,0)</f>
        <v>0</v>
      </c>
      <c r="BG125" s="175" t="n">
        <f aca="false">IF(N125="zákl. přenesená",J125,0)</f>
        <v>0</v>
      </c>
      <c r="BH125" s="175" t="n">
        <f aca="false">IF(N125="sníž. přenesená",J125,0)</f>
        <v>0</v>
      </c>
      <c r="BI125" s="175" t="n">
        <f aca="false">IF(N125="nulová",J125,0)</f>
        <v>0</v>
      </c>
      <c r="BJ125" s="3" t="s">
        <v>80</v>
      </c>
      <c r="BK125" s="175" t="n">
        <f aca="false">ROUND(I125*H125,2)</f>
        <v>0</v>
      </c>
      <c r="BL125" s="3" t="s">
        <v>2758</v>
      </c>
      <c r="BM125" s="174" t="s">
        <v>2759</v>
      </c>
    </row>
    <row r="126" s="149" customFormat="true" ht="22.8" hidden="false" customHeight="true" outlineLevel="0" collapsed="false">
      <c r="B126" s="150"/>
      <c r="D126" s="151" t="s">
        <v>71</v>
      </c>
      <c r="E126" s="160" t="s">
        <v>2760</v>
      </c>
      <c r="F126" s="160" t="s">
        <v>2761</v>
      </c>
      <c r="J126" s="161" t="n">
        <f aca="false">BK126</f>
        <v>0</v>
      </c>
      <c r="L126" s="150"/>
      <c r="M126" s="154"/>
      <c r="N126" s="155"/>
      <c r="O126" s="155"/>
      <c r="P126" s="156" t="n">
        <f aca="false">P127</f>
        <v>0</v>
      </c>
      <c r="Q126" s="155"/>
      <c r="R126" s="156" t="n">
        <f aca="false">R127</f>
        <v>0</v>
      </c>
      <c r="S126" s="155"/>
      <c r="T126" s="157" t="n">
        <f aca="false">T127</f>
        <v>0</v>
      </c>
      <c r="AR126" s="151" t="s">
        <v>248</v>
      </c>
      <c r="AT126" s="158" t="s">
        <v>71</v>
      </c>
      <c r="AU126" s="158" t="s">
        <v>80</v>
      </c>
      <c r="AY126" s="151" t="s">
        <v>124</v>
      </c>
      <c r="BK126" s="159" t="n">
        <f aca="false">BK127</f>
        <v>0</v>
      </c>
    </row>
    <row r="127" s="22" customFormat="true" ht="16.5" hidden="false" customHeight="true" outlineLevel="0" collapsed="false">
      <c r="A127" s="17"/>
      <c r="B127" s="162"/>
      <c r="C127" s="163" t="s">
        <v>82</v>
      </c>
      <c r="D127" s="163" t="s">
        <v>127</v>
      </c>
      <c r="E127" s="164" t="s">
        <v>2762</v>
      </c>
      <c r="F127" s="165" t="s">
        <v>2761</v>
      </c>
      <c r="G127" s="166" t="s">
        <v>1933</v>
      </c>
      <c r="H127" s="167" t="n">
        <v>1</v>
      </c>
      <c r="I127" s="168"/>
      <c r="J127" s="168" t="n">
        <f aca="false">ROUND(I127*H127,2)</f>
        <v>0</v>
      </c>
      <c r="K127" s="169"/>
      <c r="L127" s="18"/>
      <c r="M127" s="170"/>
      <c r="N127" s="171" t="s">
        <v>37</v>
      </c>
      <c r="O127" s="172" t="n">
        <v>0</v>
      </c>
      <c r="P127" s="172" t="n">
        <f aca="false">O127*H127</f>
        <v>0</v>
      </c>
      <c r="Q127" s="172" t="n">
        <v>0</v>
      </c>
      <c r="R127" s="172" t="n">
        <f aca="false">Q127*H127</f>
        <v>0</v>
      </c>
      <c r="S127" s="172" t="n">
        <v>0</v>
      </c>
      <c r="T127" s="173" t="n">
        <f aca="false">S127*H127</f>
        <v>0</v>
      </c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R127" s="174" t="s">
        <v>2758</v>
      </c>
      <c r="AT127" s="174" t="s">
        <v>127</v>
      </c>
      <c r="AU127" s="174" t="s">
        <v>82</v>
      </c>
      <c r="AY127" s="3" t="s">
        <v>124</v>
      </c>
      <c r="BE127" s="175" t="n">
        <f aca="false">IF(N127="základní",J127,0)</f>
        <v>0</v>
      </c>
      <c r="BF127" s="175" t="n">
        <f aca="false">IF(N127="snížená",J127,0)</f>
        <v>0</v>
      </c>
      <c r="BG127" s="175" t="n">
        <f aca="false">IF(N127="zákl. přenesená",J127,0)</f>
        <v>0</v>
      </c>
      <c r="BH127" s="175" t="n">
        <f aca="false">IF(N127="sníž. přenesená",J127,0)</f>
        <v>0</v>
      </c>
      <c r="BI127" s="175" t="n">
        <f aca="false">IF(N127="nulová",J127,0)</f>
        <v>0</v>
      </c>
      <c r="BJ127" s="3" t="s">
        <v>80</v>
      </c>
      <c r="BK127" s="175" t="n">
        <f aca="false">ROUND(I127*H127,2)</f>
        <v>0</v>
      </c>
      <c r="BL127" s="3" t="s">
        <v>2758</v>
      </c>
      <c r="BM127" s="174" t="s">
        <v>2763</v>
      </c>
    </row>
    <row r="128" s="149" customFormat="true" ht="22.8" hidden="false" customHeight="true" outlineLevel="0" collapsed="false">
      <c r="B128" s="150"/>
      <c r="D128" s="151" t="s">
        <v>71</v>
      </c>
      <c r="E128" s="160" t="s">
        <v>2764</v>
      </c>
      <c r="F128" s="160" t="s">
        <v>2765</v>
      </c>
      <c r="J128" s="161" t="n">
        <f aca="false">BK128</f>
        <v>0</v>
      </c>
      <c r="L128" s="150"/>
      <c r="M128" s="154"/>
      <c r="N128" s="155"/>
      <c r="O128" s="155"/>
      <c r="P128" s="156" t="n">
        <f aca="false">P129</f>
        <v>0</v>
      </c>
      <c r="Q128" s="155"/>
      <c r="R128" s="156" t="n">
        <f aca="false">R129</f>
        <v>0</v>
      </c>
      <c r="S128" s="155"/>
      <c r="T128" s="157" t="n">
        <f aca="false">T129</f>
        <v>0</v>
      </c>
      <c r="AR128" s="151" t="s">
        <v>248</v>
      </c>
      <c r="AT128" s="158" t="s">
        <v>71</v>
      </c>
      <c r="AU128" s="158" t="s">
        <v>80</v>
      </c>
      <c r="AY128" s="151" t="s">
        <v>124</v>
      </c>
      <c r="BK128" s="159" t="n">
        <f aca="false">BK129</f>
        <v>0</v>
      </c>
    </row>
    <row r="129" s="22" customFormat="true" ht="16.5" hidden="false" customHeight="true" outlineLevel="0" collapsed="false">
      <c r="A129" s="17"/>
      <c r="B129" s="162"/>
      <c r="C129" s="163" t="s">
        <v>142</v>
      </c>
      <c r="D129" s="163" t="s">
        <v>127</v>
      </c>
      <c r="E129" s="164" t="s">
        <v>2766</v>
      </c>
      <c r="F129" s="165" t="s">
        <v>2765</v>
      </c>
      <c r="G129" s="166" t="s">
        <v>1933</v>
      </c>
      <c r="H129" s="167" t="n">
        <v>1</v>
      </c>
      <c r="I129" s="168"/>
      <c r="J129" s="168" t="n">
        <f aca="false">ROUND(I129*H129,2)</f>
        <v>0</v>
      </c>
      <c r="K129" s="169"/>
      <c r="L129" s="18"/>
      <c r="M129" s="170"/>
      <c r="N129" s="171" t="s">
        <v>37</v>
      </c>
      <c r="O129" s="172" t="n">
        <v>0</v>
      </c>
      <c r="P129" s="172" t="n">
        <f aca="false">O129*H129</f>
        <v>0</v>
      </c>
      <c r="Q129" s="172" t="n">
        <v>0</v>
      </c>
      <c r="R129" s="172" t="n">
        <f aca="false">Q129*H129</f>
        <v>0</v>
      </c>
      <c r="S129" s="172" t="n">
        <v>0</v>
      </c>
      <c r="T129" s="173" t="n">
        <f aca="false">S129*H129</f>
        <v>0</v>
      </c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R129" s="174" t="s">
        <v>2758</v>
      </c>
      <c r="AT129" s="174" t="s">
        <v>127</v>
      </c>
      <c r="AU129" s="174" t="s">
        <v>82</v>
      </c>
      <c r="AY129" s="3" t="s">
        <v>124</v>
      </c>
      <c r="BE129" s="175" t="n">
        <f aca="false">IF(N129="základní",J129,0)</f>
        <v>0</v>
      </c>
      <c r="BF129" s="175" t="n">
        <f aca="false">IF(N129="snížená",J129,0)</f>
        <v>0</v>
      </c>
      <c r="BG129" s="175" t="n">
        <f aca="false">IF(N129="zákl. přenesená",J129,0)</f>
        <v>0</v>
      </c>
      <c r="BH129" s="175" t="n">
        <f aca="false">IF(N129="sníž. přenesená",J129,0)</f>
        <v>0</v>
      </c>
      <c r="BI129" s="175" t="n">
        <f aca="false">IF(N129="nulová",J129,0)</f>
        <v>0</v>
      </c>
      <c r="BJ129" s="3" t="s">
        <v>80</v>
      </c>
      <c r="BK129" s="175" t="n">
        <f aca="false">ROUND(I129*H129,2)</f>
        <v>0</v>
      </c>
      <c r="BL129" s="3" t="s">
        <v>2758</v>
      </c>
      <c r="BM129" s="174" t="s">
        <v>2767</v>
      </c>
    </row>
    <row r="130" s="149" customFormat="true" ht="22.8" hidden="false" customHeight="true" outlineLevel="0" collapsed="false">
      <c r="B130" s="150"/>
      <c r="D130" s="151" t="s">
        <v>71</v>
      </c>
      <c r="E130" s="160" t="s">
        <v>2768</v>
      </c>
      <c r="F130" s="160" t="s">
        <v>2769</v>
      </c>
      <c r="J130" s="161" t="n">
        <f aca="false">BK130</f>
        <v>0</v>
      </c>
      <c r="L130" s="150"/>
      <c r="M130" s="154"/>
      <c r="N130" s="155"/>
      <c r="O130" s="155"/>
      <c r="P130" s="156" t="n">
        <f aca="false">P131</f>
        <v>0</v>
      </c>
      <c r="Q130" s="155"/>
      <c r="R130" s="156" t="n">
        <f aca="false">R131</f>
        <v>0</v>
      </c>
      <c r="S130" s="155"/>
      <c r="T130" s="157" t="n">
        <f aca="false">T131</f>
        <v>0</v>
      </c>
      <c r="AR130" s="151" t="s">
        <v>248</v>
      </c>
      <c r="AT130" s="158" t="s">
        <v>71</v>
      </c>
      <c r="AU130" s="158" t="s">
        <v>80</v>
      </c>
      <c r="AY130" s="151" t="s">
        <v>124</v>
      </c>
      <c r="BK130" s="159" t="n">
        <f aca="false">BK131</f>
        <v>0</v>
      </c>
    </row>
    <row r="131" s="22" customFormat="true" ht="16.5" hidden="false" customHeight="true" outlineLevel="0" collapsed="false">
      <c r="A131" s="17"/>
      <c r="B131" s="162"/>
      <c r="C131" s="163" t="s">
        <v>131</v>
      </c>
      <c r="D131" s="163" t="s">
        <v>127</v>
      </c>
      <c r="E131" s="164" t="s">
        <v>2770</v>
      </c>
      <c r="F131" s="165" t="s">
        <v>2771</v>
      </c>
      <c r="G131" s="166" t="s">
        <v>1933</v>
      </c>
      <c r="H131" s="167" t="n">
        <v>1</v>
      </c>
      <c r="I131" s="168"/>
      <c r="J131" s="168" t="n">
        <f aca="false">ROUND(I131*H131,2)</f>
        <v>0</v>
      </c>
      <c r="K131" s="169"/>
      <c r="L131" s="18"/>
      <c r="M131" s="170"/>
      <c r="N131" s="171" t="s">
        <v>37</v>
      </c>
      <c r="O131" s="172" t="n">
        <v>0</v>
      </c>
      <c r="P131" s="172" t="n">
        <f aca="false">O131*H131</f>
        <v>0</v>
      </c>
      <c r="Q131" s="172" t="n">
        <v>0</v>
      </c>
      <c r="R131" s="172" t="n">
        <f aca="false">Q131*H131</f>
        <v>0</v>
      </c>
      <c r="S131" s="172" t="n">
        <v>0</v>
      </c>
      <c r="T131" s="173" t="n">
        <f aca="false">S131*H131</f>
        <v>0</v>
      </c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R131" s="174" t="s">
        <v>2758</v>
      </c>
      <c r="AT131" s="174" t="s">
        <v>127</v>
      </c>
      <c r="AU131" s="174" t="s">
        <v>82</v>
      </c>
      <c r="AY131" s="3" t="s">
        <v>124</v>
      </c>
      <c r="BE131" s="175" t="n">
        <f aca="false">IF(N131="základní",J131,0)</f>
        <v>0</v>
      </c>
      <c r="BF131" s="175" t="n">
        <f aca="false">IF(N131="snížená",J131,0)</f>
        <v>0</v>
      </c>
      <c r="BG131" s="175" t="n">
        <f aca="false">IF(N131="zákl. přenesená",J131,0)</f>
        <v>0</v>
      </c>
      <c r="BH131" s="175" t="n">
        <f aca="false">IF(N131="sníž. přenesená",J131,0)</f>
        <v>0</v>
      </c>
      <c r="BI131" s="175" t="n">
        <f aca="false">IF(N131="nulová",J131,0)</f>
        <v>0</v>
      </c>
      <c r="BJ131" s="3" t="s">
        <v>80</v>
      </c>
      <c r="BK131" s="175" t="n">
        <f aca="false">ROUND(I131*H131,2)</f>
        <v>0</v>
      </c>
      <c r="BL131" s="3" t="s">
        <v>2758</v>
      </c>
      <c r="BM131" s="174" t="s">
        <v>2772</v>
      </c>
    </row>
    <row r="132" s="149" customFormat="true" ht="22.8" hidden="false" customHeight="true" outlineLevel="0" collapsed="false">
      <c r="B132" s="150"/>
      <c r="D132" s="151" t="s">
        <v>71</v>
      </c>
      <c r="E132" s="160" t="s">
        <v>2773</v>
      </c>
      <c r="F132" s="160" t="s">
        <v>2774</v>
      </c>
      <c r="J132" s="161" t="n">
        <f aca="false">BK132</f>
        <v>0</v>
      </c>
      <c r="L132" s="150"/>
      <c r="M132" s="154"/>
      <c r="N132" s="155"/>
      <c r="O132" s="155"/>
      <c r="P132" s="156" t="n">
        <f aca="false">P133</f>
        <v>0</v>
      </c>
      <c r="Q132" s="155"/>
      <c r="R132" s="156" t="n">
        <f aca="false">R133</f>
        <v>0</v>
      </c>
      <c r="S132" s="155"/>
      <c r="T132" s="157" t="n">
        <f aca="false">T133</f>
        <v>0</v>
      </c>
      <c r="AR132" s="151" t="s">
        <v>248</v>
      </c>
      <c r="AT132" s="158" t="s">
        <v>71</v>
      </c>
      <c r="AU132" s="158" t="s">
        <v>80</v>
      </c>
      <c r="AY132" s="151" t="s">
        <v>124</v>
      </c>
      <c r="BK132" s="159" t="n">
        <f aca="false">BK133</f>
        <v>0</v>
      </c>
    </row>
    <row r="133" s="22" customFormat="true" ht="16.5" hidden="false" customHeight="true" outlineLevel="0" collapsed="false">
      <c r="A133" s="17"/>
      <c r="B133" s="162"/>
      <c r="C133" s="163" t="s">
        <v>248</v>
      </c>
      <c r="D133" s="163" t="s">
        <v>127</v>
      </c>
      <c r="E133" s="164" t="s">
        <v>2775</v>
      </c>
      <c r="F133" s="165" t="s">
        <v>2774</v>
      </c>
      <c r="G133" s="166" t="s">
        <v>1933</v>
      </c>
      <c r="H133" s="167" t="n">
        <v>1</v>
      </c>
      <c r="I133" s="168"/>
      <c r="J133" s="168" t="n">
        <f aca="false">ROUND(I133*H133,2)</f>
        <v>0</v>
      </c>
      <c r="K133" s="169"/>
      <c r="L133" s="18"/>
      <c r="M133" s="192"/>
      <c r="N133" s="193" t="s">
        <v>37</v>
      </c>
      <c r="O133" s="194" t="n">
        <v>0</v>
      </c>
      <c r="P133" s="194" t="n">
        <f aca="false">O133*H133</f>
        <v>0</v>
      </c>
      <c r="Q133" s="194" t="n">
        <v>0</v>
      </c>
      <c r="R133" s="194" t="n">
        <f aca="false">Q133*H133</f>
        <v>0</v>
      </c>
      <c r="S133" s="194" t="n">
        <v>0</v>
      </c>
      <c r="T133" s="195" t="n">
        <f aca="false">S133*H133</f>
        <v>0</v>
      </c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R133" s="174" t="s">
        <v>2758</v>
      </c>
      <c r="AT133" s="174" t="s">
        <v>127</v>
      </c>
      <c r="AU133" s="174" t="s">
        <v>82</v>
      </c>
      <c r="AY133" s="3" t="s">
        <v>124</v>
      </c>
      <c r="BE133" s="175" t="n">
        <f aca="false">IF(N133="základní",J133,0)</f>
        <v>0</v>
      </c>
      <c r="BF133" s="175" t="n">
        <f aca="false">IF(N133="snížená",J133,0)</f>
        <v>0</v>
      </c>
      <c r="BG133" s="175" t="n">
        <f aca="false">IF(N133="zákl. přenesená",J133,0)</f>
        <v>0</v>
      </c>
      <c r="BH133" s="175" t="n">
        <f aca="false">IF(N133="sníž. přenesená",J133,0)</f>
        <v>0</v>
      </c>
      <c r="BI133" s="175" t="n">
        <f aca="false">IF(N133="nulová",J133,0)</f>
        <v>0</v>
      </c>
      <c r="BJ133" s="3" t="s">
        <v>80</v>
      </c>
      <c r="BK133" s="175" t="n">
        <f aca="false">ROUND(I133*H133,2)</f>
        <v>0</v>
      </c>
      <c r="BL133" s="3" t="s">
        <v>2758</v>
      </c>
      <c r="BM133" s="174" t="s">
        <v>2776</v>
      </c>
    </row>
    <row r="134" s="22" customFormat="true" ht="6.95" hidden="false" customHeight="true" outlineLevel="0" collapsed="false">
      <c r="A134" s="17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18"/>
      <c r="M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</row>
  </sheetData>
  <autoFilter ref="C121:K133"/>
  <mergeCells count="9">
    <mergeCell ref="L2:V2"/>
    <mergeCell ref="E7:H7"/>
    <mergeCell ref="E9:H9"/>
    <mergeCell ref="E18:H18"/>
    <mergeCell ref="E27:H27"/>
    <mergeCell ref="E85:H85"/>
    <mergeCell ref="E87:H87"/>
    <mergeCell ref="E112:H112"/>
    <mergeCell ref="E114:H114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H252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25"/>
    <col collapsed="false" customWidth="true" hidden="false" outlineLevel="0" max="4" min="4" style="0" width="75.82"/>
    <col collapsed="false" customWidth="true" hidden="false" outlineLevel="0" max="5" min="5" style="0" width="13.34"/>
    <col collapsed="false" customWidth="true" hidden="false" outlineLevel="0" max="6" min="6" style="0" width="20"/>
    <col collapsed="false" customWidth="true" hidden="false" outlineLevel="0" max="7" min="7" style="0" width="1.69"/>
    <col collapsed="false" customWidth="true" hidden="false" outlineLevel="0" max="8" min="8" style="0" width="8.34"/>
  </cols>
  <sheetData>
    <row r="1" customFormat="false" ht="11.3" hidden="false" customHeight="true" outlineLevel="0" collapsed="false"/>
    <row r="2" customFormat="false" ht="36.95" hidden="false" customHeight="true" outlineLevel="0" collapsed="false"/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6"/>
    </row>
    <row r="4" customFormat="false" ht="24.95" hidden="false" customHeight="true" outlineLevel="0" collapsed="false">
      <c r="B4" s="6"/>
      <c r="C4" s="7" t="s">
        <v>2777</v>
      </c>
      <c r="H4" s="6"/>
    </row>
    <row r="5" customFormat="false" ht="12" hidden="false" customHeight="true" outlineLevel="0" collapsed="false">
      <c r="B5" s="6"/>
      <c r="C5" s="9" t="s">
        <v>11</v>
      </c>
      <c r="D5" s="15" t="s">
        <v>12</v>
      </c>
      <c r="E5" s="15"/>
      <c r="F5" s="15"/>
      <c r="H5" s="6"/>
    </row>
    <row r="6" customFormat="false" ht="36.95" hidden="false" customHeight="true" outlineLevel="0" collapsed="false">
      <c r="B6" s="6"/>
      <c r="C6" s="11" t="s">
        <v>13</v>
      </c>
      <c r="D6" s="12" t="s">
        <v>14</v>
      </c>
      <c r="E6" s="12"/>
      <c r="F6" s="12"/>
      <c r="H6" s="6"/>
    </row>
    <row r="7" customFormat="false" ht="16.5" hidden="false" customHeight="true" outlineLevel="0" collapsed="false">
      <c r="B7" s="6"/>
      <c r="C7" s="13" t="s">
        <v>20</v>
      </c>
      <c r="D7" s="103" t="str">
        <f aca="false">'Rekapitulace stavby'!AN8</f>
        <v>31. 7. 2021</v>
      </c>
      <c r="H7" s="6"/>
    </row>
    <row r="8" s="22" customFormat="true" ht="10.8" hidden="false" customHeight="true" outlineLevel="0" collapsed="false">
      <c r="A8" s="17"/>
      <c r="B8" s="18"/>
      <c r="C8" s="17"/>
      <c r="D8" s="17"/>
      <c r="E8" s="17"/>
      <c r="F8" s="17"/>
      <c r="G8" s="17"/>
      <c r="H8" s="18"/>
    </row>
    <row r="9" s="144" customFormat="true" ht="29.3" hidden="false" customHeight="true" outlineLevel="0" collapsed="false">
      <c r="A9" s="137"/>
      <c r="B9" s="138"/>
      <c r="C9" s="139" t="s">
        <v>53</v>
      </c>
      <c r="D9" s="140" t="s">
        <v>54</v>
      </c>
      <c r="E9" s="140" t="s">
        <v>111</v>
      </c>
      <c r="F9" s="141" t="s">
        <v>2778</v>
      </c>
      <c r="G9" s="137"/>
      <c r="H9" s="138"/>
    </row>
    <row r="10" s="22" customFormat="true" ht="26.4" hidden="false" customHeight="true" outlineLevel="0" collapsed="false">
      <c r="A10" s="17"/>
      <c r="B10" s="18"/>
      <c r="C10" s="249" t="s">
        <v>2779</v>
      </c>
      <c r="D10" s="249" t="s">
        <v>84</v>
      </c>
      <c r="E10" s="17"/>
      <c r="F10" s="17"/>
      <c r="G10" s="17"/>
      <c r="H10" s="18"/>
    </row>
    <row r="11" s="22" customFormat="true" ht="16.8" hidden="false" customHeight="true" outlineLevel="0" collapsed="false">
      <c r="A11" s="17"/>
      <c r="B11" s="18"/>
      <c r="C11" s="250" t="s">
        <v>150</v>
      </c>
      <c r="D11" s="251"/>
      <c r="E11" s="252"/>
      <c r="F11" s="253" t="n">
        <v>6.22</v>
      </c>
      <c r="G11" s="17"/>
      <c r="H11" s="18"/>
    </row>
    <row r="12" s="22" customFormat="true" ht="16.8" hidden="false" customHeight="true" outlineLevel="0" collapsed="false">
      <c r="A12" s="17"/>
      <c r="B12" s="18"/>
      <c r="C12" s="254"/>
      <c r="D12" s="254" t="s">
        <v>151</v>
      </c>
      <c r="E12" s="3"/>
      <c r="F12" s="255" t="n">
        <v>6.22</v>
      </c>
      <c r="G12" s="17"/>
      <c r="H12" s="18"/>
    </row>
    <row r="13" s="22" customFormat="true" ht="16.8" hidden="false" customHeight="true" outlineLevel="0" collapsed="false">
      <c r="A13" s="17"/>
      <c r="B13" s="18"/>
      <c r="C13" s="256" t="s">
        <v>2780</v>
      </c>
      <c r="D13" s="17"/>
      <c r="E13" s="17"/>
      <c r="F13" s="17"/>
      <c r="G13" s="17"/>
      <c r="H13" s="18"/>
    </row>
    <row r="14" s="22" customFormat="true" ht="16.8" hidden="false" customHeight="true" outlineLevel="0" collapsed="false">
      <c r="A14" s="17"/>
      <c r="B14" s="18"/>
      <c r="C14" s="254" t="s">
        <v>1026</v>
      </c>
      <c r="D14" s="254" t="s">
        <v>1027</v>
      </c>
      <c r="E14" s="3" t="s">
        <v>256</v>
      </c>
      <c r="F14" s="255" t="n">
        <v>154.67</v>
      </c>
      <c r="G14" s="17"/>
      <c r="H14" s="18"/>
    </row>
    <row r="15" s="22" customFormat="true" ht="16.8" hidden="false" customHeight="true" outlineLevel="0" collapsed="false">
      <c r="A15" s="17"/>
      <c r="B15" s="18"/>
      <c r="C15" s="254" t="s">
        <v>1339</v>
      </c>
      <c r="D15" s="254" t="s">
        <v>1340</v>
      </c>
      <c r="E15" s="3" t="s">
        <v>256</v>
      </c>
      <c r="F15" s="255" t="n">
        <v>1247.68</v>
      </c>
      <c r="G15" s="17"/>
      <c r="H15" s="18"/>
    </row>
    <row r="16" s="22" customFormat="true" ht="16.8" hidden="false" customHeight="true" outlineLevel="0" collapsed="false">
      <c r="A16" s="17"/>
      <c r="B16" s="18"/>
      <c r="C16" s="254" t="s">
        <v>2227</v>
      </c>
      <c r="D16" s="254" t="s">
        <v>2228</v>
      </c>
      <c r="E16" s="3" t="s">
        <v>256</v>
      </c>
      <c r="F16" s="255" t="n">
        <v>273.05</v>
      </c>
      <c r="G16" s="17"/>
      <c r="H16" s="18"/>
    </row>
    <row r="17" s="22" customFormat="true" ht="16.8" hidden="false" customHeight="true" outlineLevel="0" collapsed="false">
      <c r="A17" s="17"/>
      <c r="B17" s="18"/>
      <c r="C17" s="254" t="s">
        <v>2417</v>
      </c>
      <c r="D17" s="254" t="s">
        <v>2418</v>
      </c>
      <c r="E17" s="3" t="s">
        <v>256</v>
      </c>
      <c r="F17" s="255" t="n">
        <v>633.07</v>
      </c>
      <c r="G17" s="17"/>
      <c r="H17" s="18"/>
    </row>
    <row r="18" s="22" customFormat="true" ht="16.8" hidden="false" customHeight="true" outlineLevel="0" collapsed="false">
      <c r="A18" s="17"/>
      <c r="B18" s="18"/>
      <c r="C18" s="254" t="s">
        <v>1368</v>
      </c>
      <c r="D18" s="254" t="s">
        <v>1369</v>
      </c>
      <c r="E18" s="3" t="s">
        <v>256</v>
      </c>
      <c r="F18" s="255" t="n">
        <v>6.344</v>
      </c>
      <c r="G18" s="17"/>
      <c r="H18" s="18"/>
    </row>
    <row r="19" s="22" customFormat="true" ht="16.8" hidden="false" customHeight="true" outlineLevel="0" collapsed="false">
      <c r="A19" s="17"/>
      <c r="B19" s="18"/>
      <c r="C19" s="254" t="s">
        <v>1393</v>
      </c>
      <c r="D19" s="254" t="s">
        <v>1394</v>
      </c>
      <c r="E19" s="3" t="s">
        <v>256</v>
      </c>
      <c r="F19" s="255" t="n">
        <v>288.058</v>
      </c>
      <c r="G19" s="17"/>
      <c r="H19" s="18"/>
    </row>
    <row r="20" s="22" customFormat="true" ht="16.8" hidden="false" customHeight="true" outlineLevel="0" collapsed="false">
      <c r="A20" s="17"/>
      <c r="B20" s="18"/>
      <c r="C20" s="250" t="s">
        <v>152</v>
      </c>
      <c r="D20" s="251"/>
      <c r="E20" s="252"/>
      <c r="F20" s="253" t="n">
        <v>26.89</v>
      </c>
      <c r="G20" s="17"/>
      <c r="H20" s="18"/>
    </row>
    <row r="21" s="22" customFormat="true" ht="16.8" hidden="false" customHeight="true" outlineLevel="0" collapsed="false">
      <c r="A21" s="17"/>
      <c r="B21" s="18"/>
      <c r="C21" s="254"/>
      <c r="D21" s="254" t="s">
        <v>153</v>
      </c>
      <c r="E21" s="3"/>
      <c r="F21" s="255" t="n">
        <v>26.89</v>
      </c>
      <c r="G21" s="17"/>
      <c r="H21" s="18"/>
    </row>
    <row r="22" s="22" customFormat="true" ht="16.8" hidden="false" customHeight="true" outlineLevel="0" collapsed="false">
      <c r="A22" s="17"/>
      <c r="B22" s="18"/>
      <c r="C22" s="256" t="s">
        <v>2780</v>
      </c>
      <c r="D22" s="17"/>
      <c r="E22" s="17"/>
      <c r="F22" s="17"/>
      <c r="G22" s="17"/>
      <c r="H22" s="18"/>
    </row>
    <row r="23" s="22" customFormat="true" ht="16.8" hidden="false" customHeight="true" outlineLevel="0" collapsed="false">
      <c r="A23" s="17"/>
      <c r="B23" s="18"/>
      <c r="C23" s="254" t="s">
        <v>1026</v>
      </c>
      <c r="D23" s="254" t="s">
        <v>1027</v>
      </c>
      <c r="E23" s="3" t="s">
        <v>256</v>
      </c>
      <c r="F23" s="255" t="n">
        <v>154.67</v>
      </c>
      <c r="G23" s="17"/>
      <c r="H23" s="18"/>
    </row>
    <row r="24" s="22" customFormat="true" ht="16.8" hidden="false" customHeight="true" outlineLevel="0" collapsed="false">
      <c r="A24" s="17"/>
      <c r="B24" s="18"/>
      <c r="C24" s="254" t="s">
        <v>1339</v>
      </c>
      <c r="D24" s="254" t="s">
        <v>1340</v>
      </c>
      <c r="E24" s="3" t="s">
        <v>256</v>
      </c>
      <c r="F24" s="255" t="n">
        <v>1247.68</v>
      </c>
      <c r="G24" s="17"/>
      <c r="H24" s="18"/>
    </row>
    <row r="25" s="22" customFormat="true" ht="16.8" hidden="false" customHeight="true" outlineLevel="0" collapsed="false">
      <c r="A25" s="17"/>
      <c r="B25" s="18"/>
      <c r="C25" s="254" t="s">
        <v>2237</v>
      </c>
      <c r="D25" s="254" t="s">
        <v>2238</v>
      </c>
      <c r="E25" s="3" t="s">
        <v>256</v>
      </c>
      <c r="F25" s="255" t="n">
        <v>81.35</v>
      </c>
      <c r="G25" s="17"/>
      <c r="H25" s="18"/>
    </row>
    <row r="26" s="22" customFormat="true" ht="16.8" hidden="false" customHeight="true" outlineLevel="0" collapsed="false">
      <c r="A26" s="17"/>
      <c r="B26" s="18"/>
      <c r="C26" s="254" t="s">
        <v>2417</v>
      </c>
      <c r="D26" s="254" t="s">
        <v>2418</v>
      </c>
      <c r="E26" s="3" t="s">
        <v>256</v>
      </c>
      <c r="F26" s="255" t="n">
        <v>633.07</v>
      </c>
      <c r="G26" s="17"/>
      <c r="H26" s="18"/>
    </row>
    <row r="27" s="22" customFormat="true" ht="16.8" hidden="false" customHeight="true" outlineLevel="0" collapsed="false">
      <c r="A27" s="17"/>
      <c r="B27" s="18"/>
      <c r="C27" s="254" t="s">
        <v>1373</v>
      </c>
      <c r="D27" s="254" t="s">
        <v>1374</v>
      </c>
      <c r="E27" s="3" t="s">
        <v>256</v>
      </c>
      <c r="F27" s="255" t="n">
        <v>123.104</v>
      </c>
      <c r="G27" s="17"/>
      <c r="H27" s="18"/>
    </row>
    <row r="28" s="22" customFormat="true" ht="16.8" hidden="false" customHeight="true" outlineLevel="0" collapsed="false">
      <c r="A28" s="17"/>
      <c r="B28" s="18"/>
      <c r="C28" s="254" t="s">
        <v>1393</v>
      </c>
      <c r="D28" s="254" t="s">
        <v>1394</v>
      </c>
      <c r="E28" s="3" t="s">
        <v>256</v>
      </c>
      <c r="F28" s="255" t="n">
        <v>288.058</v>
      </c>
      <c r="G28" s="17"/>
      <c r="H28" s="18"/>
    </row>
    <row r="29" s="22" customFormat="true" ht="16.8" hidden="false" customHeight="true" outlineLevel="0" collapsed="false">
      <c r="A29" s="17"/>
      <c r="B29" s="18"/>
      <c r="C29" s="250" t="s">
        <v>154</v>
      </c>
      <c r="D29" s="251"/>
      <c r="E29" s="252"/>
      <c r="F29" s="253" t="n">
        <v>28.22</v>
      </c>
      <c r="G29" s="17"/>
      <c r="H29" s="18"/>
    </row>
    <row r="30" s="22" customFormat="true" ht="16.8" hidden="false" customHeight="true" outlineLevel="0" collapsed="false">
      <c r="A30" s="17"/>
      <c r="B30" s="18"/>
      <c r="C30" s="254"/>
      <c r="D30" s="254" t="s">
        <v>1554</v>
      </c>
      <c r="E30" s="3"/>
      <c r="F30" s="255" t="n">
        <v>28.22</v>
      </c>
      <c r="G30" s="17"/>
      <c r="H30" s="18"/>
    </row>
    <row r="31" s="22" customFormat="true" ht="16.8" hidden="false" customHeight="true" outlineLevel="0" collapsed="false">
      <c r="A31" s="17"/>
      <c r="B31" s="18"/>
      <c r="C31" s="256" t="s">
        <v>2780</v>
      </c>
      <c r="D31" s="17"/>
      <c r="E31" s="17"/>
      <c r="F31" s="17"/>
      <c r="G31" s="17"/>
      <c r="H31" s="18"/>
    </row>
    <row r="32" s="22" customFormat="true" ht="16.8" hidden="false" customHeight="true" outlineLevel="0" collapsed="false">
      <c r="A32" s="17"/>
      <c r="B32" s="18"/>
      <c r="C32" s="254" t="s">
        <v>1026</v>
      </c>
      <c r="D32" s="254" t="s">
        <v>1027</v>
      </c>
      <c r="E32" s="3" t="s">
        <v>256</v>
      </c>
      <c r="F32" s="255" t="n">
        <v>154.67</v>
      </c>
      <c r="G32" s="17"/>
      <c r="H32" s="18"/>
    </row>
    <row r="33" s="22" customFormat="true" ht="16.8" hidden="false" customHeight="true" outlineLevel="0" collapsed="false">
      <c r="A33" s="17"/>
      <c r="B33" s="18"/>
      <c r="C33" s="254" t="s">
        <v>1030</v>
      </c>
      <c r="D33" s="254" t="s">
        <v>1031</v>
      </c>
      <c r="E33" s="3" t="s">
        <v>256</v>
      </c>
      <c r="F33" s="255" t="n">
        <v>81.24</v>
      </c>
      <c r="G33" s="17"/>
      <c r="H33" s="18"/>
    </row>
    <row r="34" s="22" customFormat="true" ht="16.8" hidden="false" customHeight="true" outlineLevel="0" collapsed="false">
      <c r="A34" s="17"/>
      <c r="B34" s="18"/>
      <c r="C34" s="254" t="s">
        <v>1339</v>
      </c>
      <c r="D34" s="254" t="s">
        <v>1340</v>
      </c>
      <c r="E34" s="3" t="s">
        <v>256</v>
      </c>
      <c r="F34" s="255" t="n">
        <v>1247.68</v>
      </c>
      <c r="G34" s="17"/>
      <c r="H34" s="18"/>
    </row>
    <row r="35" s="22" customFormat="true" ht="16.8" hidden="false" customHeight="true" outlineLevel="0" collapsed="false">
      <c r="A35" s="17"/>
      <c r="B35" s="18"/>
      <c r="C35" s="254" t="s">
        <v>2204</v>
      </c>
      <c r="D35" s="254" t="s">
        <v>2205</v>
      </c>
      <c r="E35" s="3" t="s">
        <v>256</v>
      </c>
      <c r="F35" s="255" t="n">
        <v>61.15</v>
      </c>
      <c r="G35" s="17"/>
      <c r="H35" s="18"/>
    </row>
    <row r="36" s="22" customFormat="true" ht="12.8" hidden="false" customHeight="false" outlineLevel="0" collapsed="false">
      <c r="A36" s="17"/>
      <c r="B36" s="18"/>
      <c r="C36" s="254" t="s">
        <v>2208</v>
      </c>
      <c r="D36" s="254" t="s">
        <v>2209</v>
      </c>
      <c r="E36" s="3" t="s">
        <v>256</v>
      </c>
      <c r="F36" s="255" t="n">
        <v>61.15</v>
      </c>
      <c r="G36" s="17"/>
      <c r="H36" s="18"/>
    </row>
    <row r="37" s="22" customFormat="true" ht="16.8" hidden="false" customHeight="true" outlineLevel="0" collapsed="false">
      <c r="A37" s="17"/>
      <c r="B37" s="18"/>
      <c r="C37" s="254" t="s">
        <v>2227</v>
      </c>
      <c r="D37" s="254" t="s">
        <v>2228</v>
      </c>
      <c r="E37" s="3" t="s">
        <v>256</v>
      </c>
      <c r="F37" s="255" t="n">
        <v>273.05</v>
      </c>
      <c r="G37" s="17"/>
      <c r="H37" s="18"/>
    </row>
    <row r="38" s="22" customFormat="true" ht="16.8" hidden="false" customHeight="true" outlineLevel="0" collapsed="false">
      <c r="A38" s="17"/>
      <c r="B38" s="18"/>
      <c r="C38" s="254" t="s">
        <v>2417</v>
      </c>
      <c r="D38" s="254" t="s">
        <v>2418</v>
      </c>
      <c r="E38" s="3" t="s">
        <v>256</v>
      </c>
      <c r="F38" s="255" t="n">
        <v>633.07</v>
      </c>
      <c r="G38" s="17"/>
      <c r="H38" s="18"/>
    </row>
    <row r="39" s="22" customFormat="true" ht="16.8" hidden="false" customHeight="true" outlineLevel="0" collapsed="false">
      <c r="A39" s="17"/>
      <c r="B39" s="18"/>
      <c r="C39" s="254" t="s">
        <v>1373</v>
      </c>
      <c r="D39" s="254" t="s">
        <v>1374</v>
      </c>
      <c r="E39" s="3" t="s">
        <v>256</v>
      </c>
      <c r="F39" s="255" t="n">
        <v>123.104</v>
      </c>
      <c r="G39" s="17"/>
      <c r="H39" s="18"/>
    </row>
    <row r="40" s="22" customFormat="true" ht="16.8" hidden="false" customHeight="true" outlineLevel="0" collapsed="false">
      <c r="A40" s="17"/>
      <c r="B40" s="18"/>
      <c r="C40" s="254" t="s">
        <v>1398</v>
      </c>
      <c r="D40" s="254" t="s">
        <v>1399</v>
      </c>
      <c r="E40" s="3" t="s">
        <v>256</v>
      </c>
      <c r="F40" s="255" t="n">
        <v>363.742</v>
      </c>
      <c r="G40" s="17"/>
      <c r="H40" s="18"/>
    </row>
    <row r="41" s="22" customFormat="true" ht="16.8" hidden="false" customHeight="true" outlineLevel="0" collapsed="false">
      <c r="A41" s="17"/>
      <c r="B41" s="18"/>
      <c r="C41" s="250" t="s">
        <v>156</v>
      </c>
      <c r="D41" s="251"/>
      <c r="E41" s="252"/>
      <c r="F41" s="253" t="n">
        <v>6.82</v>
      </c>
      <c r="G41" s="17"/>
      <c r="H41" s="18"/>
    </row>
    <row r="42" s="22" customFormat="true" ht="16.8" hidden="false" customHeight="true" outlineLevel="0" collapsed="false">
      <c r="A42" s="17"/>
      <c r="B42" s="18"/>
      <c r="C42" s="254"/>
      <c r="D42" s="254" t="s">
        <v>157</v>
      </c>
      <c r="E42" s="3"/>
      <c r="F42" s="255" t="n">
        <v>6.82</v>
      </c>
      <c r="G42" s="17"/>
      <c r="H42" s="18"/>
    </row>
    <row r="43" s="22" customFormat="true" ht="16.8" hidden="false" customHeight="true" outlineLevel="0" collapsed="false">
      <c r="A43" s="17"/>
      <c r="B43" s="18"/>
      <c r="C43" s="256" t="s">
        <v>2780</v>
      </c>
      <c r="D43" s="17"/>
      <c r="E43" s="17"/>
      <c r="F43" s="17"/>
      <c r="G43" s="17"/>
      <c r="H43" s="18"/>
    </row>
    <row r="44" s="22" customFormat="true" ht="16.8" hidden="false" customHeight="true" outlineLevel="0" collapsed="false">
      <c r="A44" s="17"/>
      <c r="B44" s="18"/>
      <c r="C44" s="254" t="s">
        <v>1026</v>
      </c>
      <c r="D44" s="254" t="s">
        <v>1027</v>
      </c>
      <c r="E44" s="3" t="s">
        <v>256</v>
      </c>
      <c r="F44" s="255" t="n">
        <v>154.67</v>
      </c>
      <c r="G44" s="17"/>
      <c r="H44" s="18"/>
    </row>
    <row r="45" s="22" customFormat="true" ht="16.8" hidden="false" customHeight="true" outlineLevel="0" collapsed="false">
      <c r="A45" s="17"/>
      <c r="B45" s="18"/>
      <c r="C45" s="254" t="s">
        <v>1030</v>
      </c>
      <c r="D45" s="254" t="s">
        <v>1031</v>
      </c>
      <c r="E45" s="3" t="s">
        <v>256</v>
      </c>
      <c r="F45" s="255" t="n">
        <v>81.24</v>
      </c>
      <c r="G45" s="17"/>
      <c r="H45" s="18"/>
    </row>
    <row r="46" s="22" customFormat="true" ht="16.8" hidden="false" customHeight="true" outlineLevel="0" collapsed="false">
      <c r="A46" s="17"/>
      <c r="B46" s="18"/>
      <c r="C46" s="254" t="s">
        <v>1339</v>
      </c>
      <c r="D46" s="254" t="s">
        <v>1340</v>
      </c>
      <c r="E46" s="3" t="s">
        <v>256</v>
      </c>
      <c r="F46" s="255" t="n">
        <v>1247.68</v>
      </c>
      <c r="G46" s="17"/>
      <c r="H46" s="18"/>
    </row>
    <row r="47" s="22" customFormat="true" ht="16.8" hidden="false" customHeight="true" outlineLevel="0" collapsed="false">
      <c r="A47" s="17"/>
      <c r="B47" s="18"/>
      <c r="C47" s="254" t="s">
        <v>2204</v>
      </c>
      <c r="D47" s="254" t="s">
        <v>2205</v>
      </c>
      <c r="E47" s="3" t="s">
        <v>256</v>
      </c>
      <c r="F47" s="255" t="n">
        <v>61.15</v>
      </c>
      <c r="G47" s="17"/>
      <c r="H47" s="18"/>
    </row>
    <row r="48" s="22" customFormat="true" ht="12.8" hidden="false" customHeight="false" outlineLevel="0" collapsed="false">
      <c r="A48" s="17"/>
      <c r="B48" s="18"/>
      <c r="C48" s="254" t="s">
        <v>2208</v>
      </c>
      <c r="D48" s="254" t="s">
        <v>2209</v>
      </c>
      <c r="E48" s="3" t="s">
        <v>256</v>
      </c>
      <c r="F48" s="255" t="n">
        <v>61.15</v>
      </c>
      <c r="G48" s="17"/>
      <c r="H48" s="18"/>
    </row>
    <row r="49" s="22" customFormat="true" ht="16.8" hidden="false" customHeight="true" outlineLevel="0" collapsed="false">
      <c r="A49" s="17"/>
      <c r="B49" s="18"/>
      <c r="C49" s="254" t="s">
        <v>2417</v>
      </c>
      <c r="D49" s="254" t="s">
        <v>2418</v>
      </c>
      <c r="E49" s="3" t="s">
        <v>256</v>
      </c>
      <c r="F49" s="255" t="n">
        <v>633.07</v>
      </c>
      <c r="G49" s="17"/>
      <c r="H49" s="18"/>
    </row>
    <row r="50" s="22" customFormat="true" ht="16.8" hidden="false" customHeight="true" outlineLevel="0" collapsed="false">
      <c r="A50" s="17"/>
      <c r="B50" s="18"/>
      <c r="C50" s="254" t="s">
        <v>1373</v>
      </c>
      <c r="D50" s="254" t="s">
        <v>1374</v>
      </c>
      <c r="E50" s="3" t="s">
        <v>256</v>
      </c>
      <c r="F50" s="255" t="n">
        <v>123.104</v>
      </c>
      <c r="G50" s="17"/>
      <c r="H50" s="18"/>
    </row>
    <row r="51" s="22" customFormat="true" ht="16.8" hidden="false" customHeight="true" outlineLevel="0" collapsed="false">
      <c r="A51" s="17"/>
      <c r="B51" s="18"/>
      <c r="C51" s="254" t="s">
        <v>1398</v>
      </c>
      <c r="D51" s="254" t="s">
        <v>1399</v>
      </c>
      <c r="E51" s="3" t="s">
        <v>256</v>
      </c>
      <c r="F51" s="255" t="n">
        <v>363.742</v>
      </c>
      <c r="G51" s="17"/>
      <c r="H51" s="18"/>
    </row>
    <row r="52" s="22" customFormat="true" ht="16.8" hidden="false" customHeight="true" outlineLevel="0" collapsed="false">
      <c r="A52" s="17"/>
      <c r="B52" s="18"/>
      <c r="C52" s="250" t="s">
        <v>158</v>
      </c>
      <c r="D52" s="251"/>
      <c r="E52" s="252"/>
      <c r="F52" s="253" t="n">
        <v>74.43</v>
      </c>
      <c r="G52" s="17"/>
      <c r="H52" s="18"/>
    </row>
    <row r="53" s="22" customFormat="true" ht="16.8" hidden="false" customHeight="true" outlineLevel="0" collapsed="false">
      <c r="A53" s="17"/>
      <c r="B53" s="18"/>
      <c r="C53" s="254"/>
      <c r="D53" s="254" t="s">
        <v>2781</v>
      </c>
      <c r="E53" s="3"/>
      <c r="F53" s="255" t="n">
        <v>74.43</v>
      </c>
      <c r="G53" s="17"/>
      <c r="H53" s="18"/>
    </row>
    <row r="54" s="22" customFormat="true" ht="16.8" hidden="false" customHeight="true" outlineLevel="0" collapsed="false">
      <c r="A54" s="17"/>
      <c r="B54" s="18"/>
      <c r="C54" s="256" t="s">
        <v>2780</v>
      </c>
      <c r="D54" s="17"/>
      <c r="E54" s="17"/>
      <c r="F54" s="17"/>
      <c r="G54" s="17"/>
      <c r="H54" s="18"/>
    </row>
    <row r="55" s="22" customFormat="true" ht="16.8" hidden="false" customHeight="true" outlineLevel="0" collapsed="false">
      <c r="A55" s="17"/>
      <c r="B55" s="18"/>
      <c r="C55" s="254" t="s">
        <v>1008</v>
      </c>
      <c r="D55" s="254" t="s">
        <v>1009</v>
      </c>
      <c r="E55" s="3" t="s">
        <v>256</v>
      </c>
      <c r="F55" s="255" t="n">
        <v>450.1</v>
      </c>
      <c r="G55" s="17"/>
      <c r="H55" s="18"/>
    </row>
    <row r="56" s="22" customFormat="true" ht="16.8" hidden="false" customHeight="true" outlineLevel="0" collapsed="false">
      <c r="A56" s="17"/>
      <c r="B56" s="18"/>
      <c r="C56" s="254" t="s">
        <v>1012</v>
      </c>
      <c r="D56" s="254" t="s">
        <v>1013</v>
      </c>
      <c r="E56" s="3" t="s">
        <v>256</v>
      </c>
      <c r="F56" s="255" t="n">
        <v>1014.32</v>
      </c>
      <c r="G56" s="17"/>
      <c r="H56" s="18"/>
    </row>
    <row r="57" s="22" customFormat="true" ht="16.8" hidden="false" customHeight="true" outlineLevel="0" collapsed="false">
      <c r="A57" s="17"/>
      <c r="B57" s="18"/>
      <c r="C57" s="254" t="s">
        <v>1036</v>
      </c>
      <c r="D57" s="254" t="s">
        <v>1037</v>
      </c>
      <c r="E57" s="3" t="s">
        <v>256</v>
      </c>
      <c r="F57" s="255" t="n">
        <v>316.75</v>
      </c>
      <c r="G57" s="17"/>
      <c r="H57" s="18"/>
    </row>
    <row r="58" s="22" customFormat="true" ht="16.8" hidden="false" customHeight="true" outlineLevel="0" collapsed="false">
      <c r="A58" s="17"/>
      <c r="B58" s="18"/>
      <c r="C58" s="254" t="s">
        <v>1339</v>
      </c>
      <c r="D58" s="254" t="s">
        <v>1340</v>
      </c>
      <c r="E58" s="3" t="s">
        <v>256</v>
      </c>
      <c r="F58" s="255" t="n">
        <v>1247.68</v>
      </c>
      <c r="G58" s="17"/>
      <c r="H58" s="18"/>
    </row>
    <row r="59" s="22" customFormat="true" ht="16.8" hidden="false" customHeight="true" outlineLevel="0" collapsed="false">
      <c r="A59" s="17"/>
      <c r="B59" s="18"/>
      <c r="C59" s="254" t="s">
        <v>2265</v>
      </c>
      <c r="D59" s="254" t="s">
        <v>2266</v>
      </c>
      <c r="E59" s="3" t="s">
        <v>256</v>
      </c>
      <c r="F59" s="255" t="n">
        <v>399.94</v>
      </c>
      <c r="G59" s="17"/>
      <c r="H59" s="18"/>
    </row>
    <row r="60" s="22" customFormat="true" ht="16.8" hidden="false" customHeight="true" outlineLevel="0" collapsed="false">
      <c r="A60" s="17"/>
      <c r="B60" s="18"/>
      <c r="C60" s="254" t="s">
        <v>2288</v>
      </c>
      <c r="D60" s="254" t="s">
        <v>2289</v>
      </c>
      <c r="E60" s="3" t="s">
        <v>256</v>
      </c>
      <c r="F60" s="255" t="n">
        <v>360.08</v>
      </c>
      <c r="G60" s="17"/>
      <c r="H60" s="18"/>
    </row>
    <row r="61" s="22" customFormat="true" ht="16.8" hidden="false" customHeight="true" outlineLevel="0" collapsed="false">
      <c r="A61" s="17"/>
      <c r="B61" s="18"/>
      <c r="C61" s="254" t="s">
        <v>2417</v>
      </c>
      <c r="D61" s="254" t="s">
        <v>2418</v>
      </c>
      <c r="E61" s="3" t="s">
        <v>256</v>
      </c>
      <c r="F61" s="255" t="n">
        <v>633.07</v>
      </c>
      <c r="G61" s="17"/>
      <c r="H61" s="18"/>
    </row>
    <row r="62" s="22" customFormat="true" ht="16.8" hidden="false" customHeight="true" outlineLevel="0" collapsed="false">
      <c r="A62" s="17"/>
      <c r="B62" s="18"/>
      <c r="C62" s="254" t="s">
        <v>1388</v>
      </c>
      <c r="D62" s="254" t="s">
        <v>1389</v>
      </c>
      <c r="E62" s="3" t="s">
        <v>256</v>
      </c>
      <c r="F62" s="255" t="n">
        <v>75.919</v>
      </c>
      <c r="G62" s="17"/>
      <c r="H62" s="18"/>
    </row>
    <row r="63" s="22" customFormat="true" ht="16.8" hidden="false" customHeight="true" outlineLevel="0" collapsed="false">
      <c r="A63" s="17"/>
      <c r="B63" s="18"/>
      <c r="C63" s="254" t="s">
        <v>1393</v>
      </c>
      <c r="D63" s="254" t="s">
        <v>1394</v>
      </c>
      <c r="E63" s="3" t="s">
        <v>256</v>
      </c>
      <c r="F63" s="255" t="n">
        <v>288.058</v>
      </c>
      <c r="G63" s="17"/>
      <c r="H63" s="18"/>
    </row>
    <row r="64" s="22" customFormat="true" ht="16.8" hidden="false" customHeight="true" outlineLevel="0" collapsed="false">
      <c r="A64" s="17"/>
      <c r="B64" s="18"/>
      <c r="C64" s="250" t="s">
        <v>160</v>
      </c>
      <c r="D64" s="251"/>
      <c r="E64" s="252"/>
      <c r="F64" s="253" t="n">
        <v>88.5</v>
      </c>
      <c r="G64" s="17"/>
      <c r="H64" s="18"/>
    </row>
    <row r="65" s="22" customFormat="true" ht="16.8" hidden="false" customHeight="true" outlineLevel="0" collapsed="false">
      <c r="A65" s="17"/>
      <c r="B65" s="18"/>
      <c r="C65" s="254"/>
      <c r="D65" s="254" t="s">
        <v>2782</v>
      </c>
      <c r="E65" s="3"/>
      <c r="F65" s="255" t="n">
        <v>88.5</v>
      </c>
      <c r="G65" s="17"/>
      <c r="H65" s="18"/>
    </row>
    <row r="66" s="22" customFormat="true" ht="16.8" hidden="false" customHeight="true" outlineLevel="0" collapsed="false">
      <c r="A66" s="17"/>
      <c r="B66" s="18"/>
      <c r="C66" s="256" t="s">
        <v>2780</v>
      </c>
      <c r="D66" s="17"/>
      <c r="E66" s="17"/>
      <c r="F66" s="17"/>
      <c r="G66" s="17"/>
      <c r="H66" s="18"/>
    </row>
    <row r="67" s="22" customFormat="true" ht="16.8" hidden="false" customHeight="true" outlineLevel="0" collapsed="false">
      <c r="A67" s="17"/>
      <c r="B67" s="18"/>
      <c r="C67" s="254" t="s">
        <v>1008</v>
      </c>
      <c r="D67" s="254" t="s">
        <v>1009</v>
      </c>
      <c r="E67" s="3" t="s">
        <v>256</v>
      </c>
      <c r="F67" s="255" t="n">
        <v>450.1</v>
      </c>
      <c r="G67" s="17"/>
      <c r="H67" s="18"/>
    </row>
    <row r="68" s="22" customFormat="true" ht="16.8" hidden="false" customHeight="true" outlineLevel="0" collapsed="false">
      <c r="A68" s="17"/>
      <c r="B68" s="18"/>
      <c r="C68" s="254" t="s">
        <v>1012</v>
      </c>
      <c r="D68" s="254" t="s">
        <v>1013</v>
      </c>
      <c r="E68" s="3" t="s">
        <v>256</v>
      </c>
      <c r="F68" s="255" t="n">
        <v>1014.32</v>
      </c>
      <c r="G68" s="17"/>
      <c r="H68" s="18"/>
    </row>
    <row r="69" s="22" customFormat="true" ht="16.8" hidden="false" customHeight="true" outlineLevel="0" collapsed="false">
      <c r="A69" s="17"/>
      <c r="B69" s="18"/>
      <c r="C69" s="254" t="s">
        <v>1339</v>
      </c>
      <c r="D69" s="254" t="s">
        <v>1340</v>
      </c>
      <c r="E69" s="3" t="s">
        <v>256</v>
      </c>
      <c r="F69" s="255" t="n">
        <v>1247.68</v>
      </c>
      <c r="G69" s="17"/>
      <c r="H69" s="18"/>
    </row>
    <row r="70" s="22" customFormat="true" ht="16.8" hidden="false" customHeight="true" outlineLevel="0" collapsed="false">
      <c r="A70" s="17"/>
      <c r="B70" s="18"/>
      <c r="C70" s="254" t="s">
        <v>2265</v>
      </c>
      <c r="D70" s="254" t="s">
        <v>2266</v>
      </c>
      <c r="E70" s="3" t="s">
        <v>256</v>
      </c>
      <c r="F70" s="255" t="n">
        <v>399.94</v>
      </c>
      <c r="G70" s="17"/>
      <c r="H70" s="18"/>
    </row>
    <row r="71" s="22" customFormat="true" ht="16.8" hidden="false" customHeight="true" outlineLevel="0" collapsed="false">
      <c r="A71" s="17"/>
      <c r="B71" s="18"/>
      <c r="C71" s="254" t="s">
        <v>2288</v>
      </c>
      <c r="D71" s="254" t="s">
        <v>2289</v>
      </c>
      <c r="E71" s="3" t="s">
        <v>256</v>
      </c>
      <c r="F71" s="255" t="n">
        <v>360.08</v>
      </c>
      <c r="G71" s="17"/>
      <c r="H71" s="18"/>
    </row>
    <row r="72" s="22" customFormat="true" ht="16.8" hidden="false" customHeight="true" outlineLevel="0" collapsed="false">
      <c r="A72" s="17"/>
      <c r="B72" s="18"/>
      <c r="C72" s="254" t="s">
        <v>2417</v>
      </c>
      <c r="D72" s="254" t="s">
        <v>2418</v>
      </c>
      <c r="E72" s="3" t="s">
        <v>256</v>
      </c>
      <c r="F72" s="255" t="n">
        <v>633.07</v>
      </c>
      <c r="G72" s="17"/>
      <c r="H72" s="18"/>
    </row>
    <row r="73" s="22" customFormat="true" ht="16.8" hidden="false" customHeight="true" outlineLevel="0" collapsed="false">
      <c r="A73" s="17"/>
      <c r="B73" s="18"/>
      <c r="C73" s="254" t="s">
        <v>1393</v>
      </c>
      <c r="D73" s="254" t="s">
        <v>1394</v>
      </c>
      <c r="E73" s="3" t="s">
        <v>256</v>
      </c>
      <c r="F73" s="255" t="n">
        <v>288.058</v>
      </c>
      <c r="G73" s="17"/>
      <c r="H73" s="18"/>
    </row>
    <row r="74" s="22" customFormat="true" ht="16.8" hidden="false" customHeight="true" outlineLevel="0" collapsed="false">
      <c r="A74" s="17"/>
      <c r="B74" s="18"/>
      <c r="C74" s="254" t="s">
        <v>1383</v>
      </c>
      <c r="D74" s="254" t="s">
        <v>1384</v>
      </c>
      <c r="E74" s="3" t="s">
        <v>256</v>
      </c>
      <c r="F74" s="255" t="n">
        <v>90.27</v>
      </c>
      <c r="G74" s="17"/>
      <c r="H74" s="18"/>
    </row>
    <row r="75" s="22" customFormat="true" ht="16.8" hidden="false" customHeight="true" outlineLevel="0" collapsed="false">
      <c r="A75" s="17"/>
      <c r="B75" s="18"/>
      <c r="C75" s="250" t="s">
        <v>162</v>
      </c>
      <c r="D75" s="251"/>
      <c r="E75" s="252"/>
      <c r="F75" s="253" t="n">
        <v>58.76</v>
      </c>
      <c r="G75" s="17"/>
      <c r="H75" s="18"/>
    </row>
    <row r="76" s="22" customFormat="true" ht="16.8" hidden="false" customHeight="true" outlineLevel="0" collapsed="false">
      <c r="A76" s="17"/>
      <c r="B76" s="18"/>
      <c r="C76" s="254"/>
      <c r="D76" s="254" t="s">
        <v>163</v>
      </c>
      <c r="E76" s="3"/>
      <c r="F76" s="255" t="n">
        <v>58.76</v>
      </c>
      <c r="G76" s="17"/>
      <c r="H76" s="18"/>
    </row>
    <row r="77" s="22" customFormat="true" ht="16.8" hidden="false" customHeight="true" outlineLevel="0" collapsed="false">
      <c r="A77" s="17"/>
      <c r="B77" s="18"/>
      <c r="C77" s="256" t="s">
        <v>2780</v>
      </c>
      <c r="D77" s="17"/>
      <c r="E77" s="17"/>
      <c r="F77" s="17"/>
      <c r="G77" s="17"/>
      <c r="H77" s="18"/>
    </row>
    <row r="78" s="22" customFormat="true" ht="16.8" hidden="false" customHeight="true" outlineLevel="0" collapsed="false">
      <c r="A78" s="17"/>
      <c r="B78" s="18"/>
      <c r="C78" s="254" t="s">
        <v>1008</v>
      </c>
      <c r="D78" s="254" t="s">
        <v>1009</v>
      </c>
      <c r="E78" s="3" t="s">
        <v>256</v>
      </c>
      <c r="F78" s="255" t="n">
        <v>450.1</v>
      </c>
      <c r="G78" s="17"/>
      <c r="H78" s="18"/>
    </row>
    <row r="79" s="22" customFormat="true" ht="16.8" hidden="false" customHeight="true" outlineLevel="0" collapsed="false">
      <c r="A79" s="17"/>
      <c r="B79" s="18"/>
      <c r="C79" s="254" t="s">
        <v>1012</v>
      </c>
      <c r="D79" s="254" t="s">
        <v>1013</v>
      </c>
      <c r="E79" s="3" t="s">
        <v>256</v>
      </c>
      <c r="F79" s="255" t="n">
        <v>1014.32</v>
      </c>
      <c r="G79" s="17"/>
      <c r="H79" s="18"/>
    </row>
    <row r="80" s="22" customFormat="true" ht="16.8" hidden="false" customHeight="true" outlineLevel="0" collapsed="false">
      <c r="A80" s="17"/>
      <c r="B80" s="18"/>
      <c r="C80" s="254" t="s">
        <v>1339</v>
      </c>
      <c r="D80" s="254" t="s">
        <v>1340</v>
      </c>
      <c r="E80" s="3" t="s">
        <v>256</v>
      </c>
      <c r="F80" s="255" t="n">
        <v>1247.68</v>
      </c>
      <c r="G80" s="17"/>
      <c r="H80" s="18"/>
    </row>
    <row r="81" s="22" customFormat="true" ht="16.8" hidden="false" customHeight="true" outlineLevel="0" collapsed="false">
      <c r="A81" s="17"/>
      <c r="B81" s="18"/>
      <c r="C81" s="254" t="s">
        <v>2265</v>
      </c>
      <c r="D81" s="254" t="s">
        <v>2266</v>
      </c>
      <c r="E81" s="3" t="s">
        <v>256</v>
      </c>
      <c r="F81" s="255" t="n">
        <v>399.94</v>
      </c>
      <c r="G81" s="17"/>
      <c r="H81" s="18"/>
    </row>
    <row r="82" s="22" customFormat="true" ht="16.8" hidden="false" customHeight="true" outlineLevel="0" collapsed="false">
      <c r="A82" s="17"/>
      <c r="B82" s="18"/>
      <c r="C82" s="254" t="s">
        <v>2288</v>
      </c>
      <c r="D82" s="254" t="s">
        <v>2289</v>
      </c>
      <c r="E82" s="3" t="s">
        <v>256</v>
      </c>
      <c r="F82" s="255" t="n">
        <v>360.08</v>
      </c>
      <c r="G82" s="17"/>
      <c r="H82" s="18"/>
    </row>
    <row r="83" s="22" customFormat="true" ht="16.8" hidden="false" customHeight="true" outlineLevel="0" collapsed="false">
      <c r="A83" s="17"/>
      <c r="B83" s="18"/>
      <c r="C83" s="254" t="s">
        <v>2417</v>
      </c>
      <c r="D83" s="254" t="s">
        <v>2418</v>
      </c>
      <c r="E83" s="3" t="s">
        <v>256</v>
      </c>
      <c r="F83" s="255" t="n">
        <v>633.07</v>
      </c>
      <c r="G83" s="17"/>
      <c r="H83" s="18"/>
    </row>
    <row r="84" s="22" customFormat="true" ht="16.8" hidden="false" customHeight="true" outlineLevel="0" collapsed="false">
      <c r="A84" s="17"/>
      <c r="B84" s="18"/>
      <c r="C84" s="254" t="s">
        <v>1373</v>
      </c>
      <c r="D84" s="254" t="s">
        <v>1374</v>
      </c>
      <c r="E84" s="3" t="s">
        <v>256</v>
      </c>
      <c r="F84" s="255" t="n">
        <v>123.104</v>
      </c>
      <c r="G84" s="17"/>
      <c r="H84" s="18"/>
    </row>
    <row r="85" s="22" customFormat="true" ht="16.8" hidden="false" customHeight="true" outlineLevel="0" collapsed="false">
      <c r="A85" s="17"/>
      <c r="B85" s="18"/>
      <c r="C85" s="254" t="s">
        <v>1393</v>
      </c>
      <c r="D85" s="254" t="s">
        <v>1394</v>
      </c>
      <c r="E85" s="3" t="s">
        <v>256</v>
      </c>
      <c r="F85" s="255" t="n">
        <v>288.058</v>
      </c>
      <c r="G85" s="17"/>
      <c r="H85" s="18"/>
    </row>
    <row r="86" s="22" customFormat="true" ht="16.8" hidden="false" customHeight="true" outlineLevel="0" collapsed="false">
      <c r="A86" s="17"/>
      <c r="B86" s="18"/>
      <c r="C86" s="250" t="s">
        <v>165</v>
      </c>
      <c r="D86" s="251"/>
      <c r="E86" s="252"/>
      <c r="F86" s="253" t="n">
        <v>46.31</v>
      </c>
      <c r="G86" s="17"/>
      <c r="H86" s="18"/>
    </row>
    <row r="87" s="22" customFormat="true" ht="16.8" hidden="false" customHeight="true" outlineLevel="0" collapsed="false">
      <c r="A87" s="17"/>
      <c r="B87" s="18"/>
      <c r="C87" s="254"/>
      <c r="D87" s="254" t="s">
        <v>2783</v>
      </c>
      <c r="E87" s="3"/>
      <c r="F87" s="255" t="n">
        <v>46.31</v>
      </c>
      <c r="G87" s="17"/>
      <c r="H87" s="18"/>
    </row>
    <row r="88" s="22" customFormat="true" ht="16.8" hidden="false" customHeight="true" outlineLevel="0" collapsed="false">
      <c r="A88" s="17"/>
      <c r="B88" s="18"/>
      <c r="C88" s="256" t="s">
        <v>2780</v>
      </c>
      <c r="D88" s="17"/>
      <c r="E88" s="17"/>
      <c r="F88" s="17"/>
      <c r="G88" s="17"/>
      <c r="H88" s="18"/>
    </row>
    <row r="89" s="22" customFormat="true" ht="16.8" hidden="false" customHeight="true" outlineLevel="0" collapsed="false">
      <c r="A89" s="17"/>
      <c r="B89" s="18"/>
      <c r="C89" s="254" t="s">
        <v>1008</v>
      </c>
      <c r="D89" s="254" t="s">
        <v>1009</v>
      </c>
      <c r="E89" s="3" t="s">
        <v>256</v>
      </c>
      <c r="F89" s="255" t="n">
        <v>450.1</v>
      </c>
      <c r="G89" s="17"/>
      <c r="H89" s="18"/>
    </row>
    <row r="90" s="22" customFormat="true" ht="16.8" hidden="false" customHeight="true" outlineLevel="0" collapsed="false">
      <c r="A90" s="17"/>
      <c r="B90" s="18"/>
      <c r="C90" s="254" t="s">
        <v>1012</v>
      </c>
      <c r="D90" s="254" t="s">
        <v>1013</v>
      </c>
      <c r="E90" s="3" t="s">
        <v>256</v>
      </c>
      <c r="F90" s="255" t="n">
        <v>1014.32</v>
      </c>
      <c r="G90" s="17"/>
      <c r="H90" s="18"/>
    </row>
    <row r="91" s="22" customFormat="true" ht="16.8" hidden="false" customHeight="true" outlineLevel="0" collapsed="false">
      <c r="A91" s="17"/>
      <c r="B91" s="18"/>
      <c r="C91" s="254" t="s">
        <v>1036</v>
      </c>
      <c r="D91" s="254" t="s">
        <v>1037</v>
      </c>
      <c r="E91" s="3" t="s">
        <v>256</v>
      </c>
      <c r="F91" s="255" t="n">
        <v>316.75</v>
      </c>
      <c r="G91" s="17"/>
      <c r="H91" s="18"/>
    </row>
    <row r="92" s="22" customFormat="true" ht="16.8" hidden="false" customHeight="true" outlineLevel="0" collapsed="false">
      <c r="A92" s="17"/>
      <c r="B92" s="18"/>
      <c r="C92" s="254" t="s">
        <v>1339</v>
      </c>
      <c r="D92" s="254" t="s">
        <v>1340</v>
      </c>
      <c r="E92" s="3" t="s">
        <v>256</v>
      </c>
      <c r="F92" s="255" t="n">
        <v>1247.68</v>
      </c>
      <c r="G92" s="17"/>
      <c r="H92" s="18"/>
    </row>
    <row r="93" s="22" customFormat="true" ht="16.8" hidden="false" customHeight="true" outlineLevel="0" collapsed="false">
      <c r="A93" s="17"/>
      <c r="B93" s="18"/>
      <c r="C93" s="254" t="s">
        <v>2322</v>
      </c>
      <c r="D93" s="254" t="s">
        <v>2323</v>
      </c>
      <c r="E93" s="3" t="s">
        <v>256</v>
      </c>
      <c r="F93" s="255" t="n">
        <v>52.26</v>
      </c>
      <c r="G93" s="17"/>
      <c r="H93" s="18"/>
    </row>
    <row r="94" s="22" customFormat="true" ht="16.8" hidden="false" customHeight="true" outlineLevel="0" collapsed="false">
      <c r="A94" s="17"/>
      <c r="B94" s="18"/>
      <c r="C94" s="254" t="s">
        <v>2417</v>
      </c>
      <c r="D94" s="254" t="s">
        <v>2418</v>
      </c>
      <c r="E94" s="3" t="s">
        <v>256</v>
      </c>
      <c r="F94" s="255" t="n">
        <v>633.07</v>
      </c>
      <c r="G94" s="17"/>
      <c r="H94" s="18"/>
    </row>
    <row r="95" s="22" customFormat="true" ht="16.8" hidden="false" customHeight="true" outlineLevel="0" collapsed="false">
      <c r="A95" s="17"/>
      <c r="B95" s="18"/>
      <c r="C95" s="254" t="s">
        <v>1378</v>
      </c>
      <c r="D95" s="254" t="s">
        <v>1379</v>
      </c>
      <c r="E95" s="3" t="s">
        <v>256</v>
      </c>
      <c r="F95" s="255" t="n">
        <v>51.163</v>
      </c>
      <c r="G95" s="17"/>
      <c r="H95" s="18"/>
    </row>
    <row r="96" s="22" customFormat="true" ht="16.8" hidden="false" customHeight="true" outlineLevel="0" collapsed="false">
      <c r="A96" s="17"/>
      <c r="B96" s="18"/>
      <c r="C96" s="254" t="s">
        <v>1398</v>
      </c>
      <c r="D96" s="254" t="s">
        <v>1399</v>
      </c>
      <c r="E96" s="3" t="s">
        <v>256</v>
      </c>
      <c r="F96" s="255" t="n">
        <v>363.742</v>
      </c>
      <c r="G96" s="17"/>
      <c r="H96" s="18"/>
    </row>
    <row r="97" s="22" customFormat="true" ht="16.8" hidden="false" customHeight="true" outlineLevel="0" collapsed="false">
      <c r="A97" s="17"/>
      <c r="B97" s="18"/>
      <c r="C97" s="250" t="s">
        <v>167</v>
      </c>
      <c r="D97" s="251"/>
      <c r="E97" s="252"/>
      <c r="F97" s="253" t="n">
        <v>3.85</v>
      </c>
      <c r="G97" s="17"/>
      <c r="H97" s="18"/>
    </row>
    <row r="98" s="22" customFormat="true" ht="16.8" hidden="false" customHeight="true" outlineLevel="0" collapsed="false">
      <c r="A98" s="17"/>
      <c r="B98" s="18"/>
      <c r="C98" s="254"/>
      <c r="D98" s="254" t="s">
        <v>168</v>
      </c>
      <c r="E98" s="3"/>
      <c r="F98" s="255" t="n">
        <v>3.85</v>
      </c>
      <c r="G98" s="17"/>
      <c r="H98" s="18"/>
    </row>
    <row r="99" s="22" customFormat="true" ht="16.8" hidden="false" customHeight="true" outlineLevel="0" collapsed="false">
      <c r="A99" s="17"/>
      <c r="B99" s="18"/>
      <c r="C99" s="256" t="s">
        <v>2780</v>
      </c>
      <c r="D99" s="17"/>
      <c r="E99" s="17"/>
      <c r="F99" s="17"/>
      <c r="G99" s="17"/>
      <c r="H99" s="18"/>
    </row>
    <row r="100" s="22" customFormat="true" ht="16.8" hidden="false" customHeight="true" outlineLevel="0" collapsed="false">
      <c r="A100" s="17"/>
      <c r="B100" s="18"/>
      <c r="C100" s="254" t="s">
        <v>1008</v>
      </c>
      <c r="D100" s="254" t="s">
        <v>1009</v>
      </c>
      <c r="E100" s="3" t="s">
        <v>256</v>
      </c>
      <c r="F100" s="255" t="n">
        <v>450.1</v>
      </c>
      <c r="G100" s="17"/>
      <c r="H100" s="18"/>
    </row>
    <row r="101" s="22" customFormat="true" ht="16.8" hidden="false" customHeight="true" outlineLevel="0" collapsed="false">
      <c r="A101" s="17"/>
      <c r="B101" s="18"/>
      <c r="C101" s="254" t="s">
        <v>1012</v>
      </c>
      <c r="D101" s="254" t="s">
        <v>1013</v>
      </c>
      <c r="E101" s="3" t="s">
        <v>256</v>
      </c>
      <c r="F101" s="255" t="n">
        <v>1014.32</v>
      </c>
      <c r="G101" s="17"/>
      <c r="H101" s="18"/>
    </row>
    <row r="102" s="22" customFormat="true" ht="16.8" hidden="false" customHeight="true" outlineLevel="0" collapsed="false">
      <c r="A102" s="17"/>
      <c r="B102" s="18"/>
      <c r="C102" s="254" t="s">
        <v>1036</v>
      </c>
      <c r="D102" s="254" t="s">
        <v>1037</v>
      </c>
      <c r="E102" s="3" t="s">
        <v>256</v>
      </c>
      <c r="F102" s="255" t="n">
        <v>316.75</v>
      </c>
      <c r="G102" s="17"/>
      <c r="H102" s="18"/>
    </row>
    <row r="103" s="22" customFormat="true" ht="16.8" hidden="false" customHeight="true" outlineLevel="0" collapsed="false">
      <c r="A103" s="17"/>
      <c r="B103" s="18"/>
      <c r="C103" s="254" t="s">
        <v>1339</v>
      </c>
      <c r="D103" s="254" t="s">
        <v>1340</v>
      </c>
      <c r="E103" s="3" t="s">
        <v>256</v>
      </c>
      <c r="F103" s="255" t="n">
        <v>1247.68</v>
      </c>
      <c r="G103" s="17"/>
      <c r="H103" s="18"/>
    </row>
    <row r="104" s="22" customFormat="true" ht="16.8" hidden="false" customHeight="true" outlineLevel="0" collapsed="false">
      <c r="A104" s="17"/>
      <c r="B104" s="18"/>
      <c r="C104" s="254" t="s">
        <v>2326</v>
      </c>
      <c r="D104" s="254" t="s">
        <v>2327</v>
      </c>
      <c r="E104" s="3" t="s">
        <v>256</v>
      </c>
      <c r="F104" s="255" t="n">
        <v>3.85</v>
      </c>
      <c r="G104" s="17"/>
      <c r="H104" s="18"/>
    </row>
    <row r="105" s="22" customFormat="true" ht="16.8" hidden="false" customHeight="true" outlineLevel="0" collapsed="false">
      <c r="A105" s="17"/>
      <c r="B105" s="18"/>
      <c r="C105" s="254" t="s">
        <v>2417</v>
      </c>
      <c r="D105" s="254" t="s">
        <v>2418</v>
      </c>
      <c r="E105" s="3" t="s">
        <v>256</v>
      </c>
      <c r="F105" s="255" t="n">
        <v>633.07</v>
      </c>
      <c r="G105" s="17"/>
      <c r="H105" s="18"/>
    </row>
    <row r="106" s="22" customFormat="true" ht="16.8" hidden="false" customHeight="true" outlineLevel="0" collapsed="false">
      <c r="A106" s="17"/>
      <c r="B106" s="18"/>
      <c r="C106" s="254" t="s">
        <v>1378</v>
      </c>
      <c r="D106" s="254" t="s">
        <v>1379</v>
      </c>
      <c r="E106" s="3" t="s">
        <v>256</v>
      </c>
      <c r="F106" s="255" t="n">
        <v>51.163</v>
      </c>
      <c r="G106" s="17"/>
      <c r="H106" s="18"/>
    </row>
    <row r="107" s="22" customFormat="true" ht="16.8" hidden="false" customHeight="true" outlineLevel="0" collapsed="false">
      <c r="A107" s="17"/>
      <c r="B107" s="18"/>
      <c r="C107" s="254" t="s">
        <v>1398</v>
      </c>
      <c r="D107" s="254" t="s">
        <v>1399</v>
      </c>
      <c r="E107" s="3" t="s">
        <v>256</v>
      </c>
      <c r="F107" s="255" t="n">
        <v>363.742</v>
      </c>
      <c r="G107" s="17"/>
      <c r="H107" s="18"/>
    </row>
    <row r="108" s="22" customFormat="true" ht="16.8" hidden="false" customHeight="true" outlineLevel="0" collapsed="false">
      <c r="A108" s="17"/>
      <c r="B108" s="18"/>
      <c r="C108" s="250" t="s">
        <v>169</v>
      </c>
      <c r="D108" s="251"/>
      <c r="E108" s="252"/>
      <c r="F108" s="253" t="n">
        <v>2.75</v>
      </c>
      <c r="G108" s="17"/>
      <c r="H108" s="18"/>
    </row>
    <row r="109" s="22" customFormat="true" ht="16.8" hidden="false" customHeight="true" outlineLevel="0" collapsed="false">
      <c r="A109" s="17"/>
      <c r="B109" s="18"/>
      <c r="C109" s="254"/>
      <c r="D109" s="254" t="s">
        <v>170</v>
      </c>
      <c r="E109" s="3"/>
      <c r="F109" s="255" t="n">
        <v>2.75</v>
      </c>
      <c r="G109" s="17"/>
      <c r="H109" s="18"/>
    </row>
    <row r="110" s="22" customFormat="true" ht="16.8" hidden="false" customHeight="true" outlineLevel="0" collapsed="false">
      <c r="A110" s="17"/>
      <c r="B110" s="18"/>
      <c r="C110" s="256" t="s">
        <v>2780</v>
      </c>
      <c r="D110" s="17"/>
      <c r="E110" s="17"/>
      <c r="F110" s="17"/>
      <c r="G110" s="17"/>
      <c r="H110" s="18"/>
    </row>
    <row r="111" s="22" customFormat="true" ht="16.8" hidden="false" customHeight="true" outlineLevel="0" collapsed="false">
      <c r="A111" s="17"/>
      <c r="B111" s="18"/>
      <c r="C111" s="254" t="s">
        <v>1026</v>
      </c>
      <c r="D111" s="254" t="s">
        <v>1027</v>
      </c>
      <c r="E111" s="3" t="s">
        <v>256</v>
      </c>
      <c r="F111" s="255" t="n">
        <v>154.67</v>
      </c>
      <c r="G111" s="17"/>
      <c r="H111" s="18"/>
    </row>
    <row r="112" s="22" customFormat="true" ht="16.8" hidden="false" customHeight="true" outlineLevel="0" collapsed="false">
      <c r="A112" s="17"/>
      <c r="B112" s="18"/>
      <c r="C112" s="254" t="s">
        <v>1036</v>
      </c>
      <c r="D112" s="254" t="s">
        <v>1037</v>
      </c>
      <c r="E112" s="3" t="s">
        <v>256</v>
      </c>
      <c r="F112" s="255" t="n">
        <v>316.75</v>
      </c>
      <c r="G112" s="17"/>
      <c r="H112" s="18"/>
    </row>
    <row r="113" s="22" customFormat="true" ht="16.8" hidden="false" customHeight="true" outlineLevel="0" collapsed="false">
      <c r="A113" s="17"/>
      <c r="B113" s="18"/>
      <c r="C113" s="254" t="s">
        <v>1339</v>
      </c>
      <c r="D113" s="254" t="s">
        <v>1340</v>
      </c>
      <c r="E113" s="3" t="s">
        <v>256</v>
      </c>
      <c r="F113" s="255" t="n">
        <v>1247.68</v>
      </c>
      <c r="G113" s="17"/>
      <c r="H113" s="18"/>
    </row>
    <row r="114" s="22" customFormat="true" ht="16.8" hidden="false" customHeight="true" outlineLevel="0" collapsed="false">
      <c r="A114" s="17"/>
      <c r="B114" s="18"/>
      <c r="C114" s="254" t="s">
        <v>2322</v>
      </c>
      <c r="D114" s="254" t="s">
        <v>2323</v>
      </c>
      <c r="E114" s="3" t="s">
        <v>256</v>
      </c>
      <c r="F114" s="255" t="n">
        <v>52.26</v>
      </c>
      <c r="G114" s="17"/>
      <c r="H114" s="18"/>
    </row>
    <row r="115" s="22" customFormat="true" ht="16.8" hidden="false" customHeight="true" outlineLevel="0" collapsed="false">
      <c r="A115" s="17"/>
      <c r="B115" s="18"/>
      <c r="C115" s="254" t="s">
        <v>1398</v>
      </c>
      <c r="D115" s="254" t="s">
        <v>1399</v>
      </c>
      <c r="E115" s="3" t="s">
        <v>256</v>
      </c>
      <c r="F115" s="255" t="n">
        <v>363.742</v>
      </c>
      <c r="G115" s="17"/>
      <c r="H115" s="18"/>
    </row>
    <row r="116" s="22" customFormat="true" ht="16.8" hidden="false" customHeight="true" outlineLevel="0" collapsed="false">
      <c r="A116" s="17"/>
      <c r="B116" s="18"/>
      <c r="C116" s="250" t="s">
        <v>171</v>
      </c>
      <c r="D116" s="251"/>
      <c r="E116" s="252"/>
      <c r="F116" s="253" t="n">
        <v>3.2</v>
      </c>
      <c r="G116" s="17"/>
      <c r="H116" s="18"/>
    </row>
    <row r="117" s="22" customFormat="true" ht="16.8" hidden="false" customHeight="true" outlineLevel="0" collapsed="false">
      <c r="A117" s="17"/>
      <c r="B117" s="18"/>
      <c r="C117" s="254"/>
      <c r="D117" s="254" t="s">
        <v>172</v>
      </c>
      <c r="E117" s="3"/>
      <c r="F117" s="255" t="n">
        <v>3.2</v>
      </c>
      <c r="G117" s="17"/>
      <c r="H117" s="18"/>
    </row>
    <row r="118" s="22" customFormat="true" ht="16.8" hidden="false" customHeight="true" outlineLevel="0" collapsed="false">
      <c r="A118" s="17"/>
      <c r="B118" s="18"/>
      <c r="C118" s="256" t="s">
        <v>2780</v>
      </c>
      <c r="D118" s="17"/>
      <c r="E118" s="17"/>
      <c r="F118" s="17"/>
      <c r="G118" s="17"/>
      <c r="H118" s="18"/>
    </row>
    <row r="119" s="22" customFormat="true" ht="16.8" hidden="false" customHeight="true" outlineLevel="0" collapsed="false">
      <c r="A119" s="17"/>
      <c r="B119" s="18"/>
      <c r="C119" s="254" t="s">
        <v>1026</v>
      </c>
      <c r="D119" s="254" t="s">
        <v>1027</v>
      </c>
      <c r="E119" s="3" t="s">
        <v>256</v>
      </c>
      <c r="F119" s="255" t="n">
        <v>154.67</v>
      </c>
      <c r="G119" s="17"/>
      <c r="H119" s="18"/>
    </row>
    <row r="120" s="22" customFormat="true" ht="16.8" hidden="false" customHeight="true" outlineLevel="0" collapsed="false">
      <c r="A120" s="17"/>
      <c r="B120" s="18"/>
      <c r="C120" s="254" t="s">
        <v>1030</v>
      </c>
      <c r="D120" s="254" t="s">
        <v>1031</v>
      </c>
      <c r="E120" s="3" t="s">
        <v>256</v>
      </c>
      <c r="F120" s="255" t="n">
        <v>81.24</v>
      </c>
      <c r="G120" s="17"/>
      <c r="H120" s="18"/>
    </row>
    <row r="121" s="22" customFormat="true" ht="16.8" hidden="false" customHeight="true" outlineLevel="0" collapsed="false">
      <c r="A121" s="17"/>
      <c r="B121" s="18"/>
      <c r="C121" s="254" t="s">
        <v>1036</v>
      </c>
      <c r="D121" s="254" t="s">
        <v>1037</v>
      </c>
      <c r="E121" s="3" t="s">
        <v>256</v>
      </c>
      <c r="F121" s="255" t="n">
        <v>316.75</v>
      </c>
      <c r="G121" s="17"/>
      <c r="H121" s="18"/>
    </row>
    <row r="122" s="22" customFormat="true" ht="16.8" hidden="false" customHeight="true" outlineLevel="0" collapsed="false">
      <c r="A122" s="17"/>
      <c r="B122" s="18"/>
      <c r="C122" s="254" t="s">
        <v>1339</v>
      </c>
      <c r="D122" s="254" t="s">
        <v>1340</v>
      </c>
      <c r="E122" s="3" t="s">
        <v>256</v>
      </c>
      <c r="F122" s="255" t="n">
        <v>1247.68</v>
      </c>
      <c r="G122" s="17"/>
      <c r="H122" s="18"/>
    </row>
    <row r="123" s="22" customFormat="true" ht="16.8" hidden="false" customHeight="true" outlineLevel="0" collapsed="false">
      <c r="A123" s="17"/>
      <c r="B123" s="18"/>
      <c r="C123" s="254" t="s">
        <v>2322</v>
      </c>
      <c r="D123" s="254" t="s">
        <v>2323</v>
      </c>
      <c r="E123" s="3" t="s">
        <v>256</v>
      </c>
      <c r="F123" s="255" t="n">
        <v>52.26</v>
      </c>
      <c r="G123" s="17"/>
      <c r="H123" s="18"/>
    </row>
    <row r="124" s="22" customFormat="true" ht="16.8" hidden="false" customHeight="true" outlineLevel="0" collapsed="false">
      <c r="A124" s="17"/>
      <c r="B124" s="18"/>
      <c r="C124" s="254" t="s">
        <v>1364</v>
      </c>
      <c r="D124" s="254" t="s">
        <v>1365</v>
      </c>
      <c r="E124" s="3" t="s">
        <v>256</v>
      </c>
      <c r="F124" s="255" t="n">
        <v>3.264</v>
      </c>
      <c r="G124" s="17"/>
      <c r="H124" s="18"/>
    </row>
    <row r="125" s="22" customFormat="true" ht="16.8" hidden="false" customHeight="true" outlineLevel="0" collapsed="false">
      <c r="A125" s="17"/>
      <c r="B125" s="18"/>
      <c r="C125" s="254" t="s">
        <v>1398</v>
      </c>
      <c r="D125" s="254" t="s">
        <v>1399</v>
      </c>
      <c r="E125" s="3" t="s">
        <v>256</v>
      </c>
      <c r="F125" s="255" t="n">
        <v>363.742</v>
      </c>
      <c r="G125" s="17"/>
      <c r="H125" s="18"/>
    </row>
    <row r="126" s="22" customFormat="true" ht="16.8" hidden="false" customHeight="true" outlineLevel="0" collapsed="false">
      <c r="A126" s="17"/>
      <c r="B126" s="18"/>
      <c r="C126" s="250" t="s">
        <v>173</v>
      </c>
      <c r="D126" s="251"/>
      <c r="E126" s="252"/>
      <c r="F126" s="253" t="n">
        <v>6.64</v>
      </c>
      <c r="G126" s="17"/>
      <c r="H126" s="18"/>
    </row>
    <row r="127" s="22" customFormat="true" ht="16.8" hidden="false" customHeight="true" outlineLevel="0" collapsed="false">
      <c r="A127" s="17"/>
      <c r="B127" s="18"/>
      <c r="C127" s="254"/>
      <c r="D127" s="254" t="s">
        <v>174</v>
      </c>
      <c r="E127" s="3"/>
      <c r="F127" s="255" t="n">
        <v>6.64</v>
      </c>
      <c r="G127" s="17"/>
      <c r="H127" s="18"/>
    </row>
    <row r="128" s="22" customFormat="true" ht="16.8" hidden="false" customHeight="true" outlineLevel="0" collapsed="false">
      <c r="A128" s="17"/>
      <c r="B128" s="18"/>
      <c r="C128" s="256" t="s">
        <v>2780</v>
      </c>
      <c r="D128" s="17"/>
      <c r="E128" s="17"/>
      <c r="F128" s="17"/>
      <c r="G128" s="17"/>
      <c r="H128" s="18"/>
    </row>
    <row r="129" s="22" customFormat="true" ht="16.8" hidden="false" customHeight="true" outlineLevel="0" collapsed="false">
      <c r="A129" s="17"/>
      <c r="B129" s="18"/>
      <c r="C129" s="254" t="s">
        <v>1022</v>
      </c>
      <c r="D129" s="254" t="s">
        <v>1023</v>
      </c>
      <c r="E129" s="3" t="s">
        <v>256</v>
      </c>
      <c r="F129" s="255" t="n">
        <v>6.64</v>
      </c>
      <c r="G129" s="17"/>
      <c r="H129" s="18"/>
    </row>
    <row r="130" s="22" customFormat="true" ht="16.8" hidden="false" customHeight="true" outlineLevel="0" collapsed="false">
      <c r="A130" s="17"/>
      <c r="B130" s="18"/>
      <c r="C130" s="254" t="s">
        <v>1339</v>
      </c>
      <c r="D130" s="254" t="s">
        <v>1340</v>
      </c>
      <c r="E130" s="3" t="s">
        <v>256</v>
      </c>
      <c r="F130" s="255" t="n">
        <v>1247.68</v>
      </c>
      <c r="G130" s="17"/>
      <c r="H130" s="18"/>
    </row>
    <row r="131" s="22" customFormat="true" ht="16.8" hidden="false" customHeight="true" outlineLevel="0" collapsed="false">
      <c r="A131" s="17"/>
      <c r="B131" s="18"/>
      <c r="C131" s="254" t="s">
        <v>2227</v>
      </c>
      <c r="D131" s="254" t="s">
        <v>2228</v>
      </c>
      <c r="E131" s="3" t="s">
        <v>256</v>
      </c>
      <c r="F131" s="255" t="n">
        <v>273.05</v>
      </c>
      <c r="G131" s="17"/>
      <c r="H131" s="18"/>
    </row>
    <row r="132" s="22" customFormat="true" ht="16.8" hidden="false" customHeight="true" outlineLevel="0" collapsed="false">
      <c r="A132" s="17"/>
      <c r="B132" s="18"/>
      <c r="C132" s="254" t="s">
        <v>2417</v>
      </c>
      <c r="D132" s="254" t="s">
        <v>2418</v>
      </c>
      <c r="E132" s="3" t="s">
        <v>256</v>
      </c>
      <c r="F132" s="255" t="n">
        <v>633.07</v>
      </c>
      <c r="G132" s="17"/>
      <c r="H132" s="18"/>
    </row>
    <row r="133" s="22" customFormat="true" ht="16.8" hidden="false" customHeight="true" outlineLevel="0" collapsed="false">
      <c r="A133" s="17"/>
      <c r="B133" s="18"/>
      <c r="C133" s="254" t="s">
        <v>1354</v>
      </c>
      <c r="D133" s="254" t="s">
        <v>1355</v>
      </c>
      <c r="E133" s="3" t="s">
        <v>256</v>
      </c>
      <c r="F133" s="255" t="n">
        <v>80.835</v>
      </c>
      <c r="G133" s="17"/>
      <c r="H133" s="18"/>
    </row>
    <row r="134" s="22" customFormat="true" ht="16.8" hidden="false" customHeight="true" outlineLevel="0" collapsed="false">
      <c r="A134" s="17"/>
      <c r="B134" s="18"/>
      <c r="C134" s="254" t="s">
        <v>1398</v>
      </c>
      <c r="D134" s="254" t="s">
        <v>1399</v>
      </c>
      <c r="E134" s="3" t="s">
        <v>256</v>
      </c>
      <c r="F134" s="255" t="n">
        <v>363.742</v>
      </c>
      <c r="G134" s="17"/>
      <c r="H134" s="18"/>
    </row>
    <row r="135" s="22" customFormat="true" ht="16.8" hidden="false" customHeight="true" outlineLevel="0" collapsed="false">
      <c r="A135" s="17"/>
      <c r="B135" s="18"/>
      <c r="C135" s="250" t="s">
        <v>175</v>
      </c>
      <c r="D135" s="251"/>
      <c r="E135" s="252"/>
      <c r="F135" s="253" t="n">
        <v>46.5</v>
      </c>
      <c r="G135" s="17"/>
      <c r="H135" s="18"/>
    </row>
    <row r="136" s="22" customFormat="true" ht="16.8" hidden="false" customHeight="true" outlineLevel="0" collapsed="false">
      <c r="A136" s="17"/>
      <c r="B136" s="18"/>
      <c r="C136" s="254"/>
      <c r="D136" s="254" t="s">
        <v>176</v>
      </c>
      <c r="E136" s="3"/>
      <c r="F136" s="255" t="n">
        <v>46.5</v>
      </c>
      <c r="G136" s="17"/>
      <c r="H136" s="18"/>
    </row>
    <row r="137" s="22" customFormat="true" ht="16.8" hidden="false" customHeight="true" outlineLevel="0" collapsed="false">
      <c r="A137" s="17"/>
      <c r="B137" s="18"/>
      <c r="C137" s="256" t="s">
        <v>2780</v>
      </c>
      <c r="D137" s="17"/>
      <c r="E137" s="17"/>
      <c r="F137" s="17"/>
      <c r="G137" s="17"/>
      <c r="H137" s="18"/>
    </row>
    <row r="138" s="22" customFormat="true" ht="16.8" hidden="false" customHeight="true" outlineLevel="0" collapsed="false">
      <c r="A138" s="17"/>
      <c r="B138" s="18"/>
      <c r="C138" s="254" t="s">
        <v>1026</v>
      </c>
      <c r="D138" s="254" t="s">
        <v>1027</v>
      </c>
      <c r="E138" s="3" t="s">
        <v>256</v>
      </c>
      <c r="F138" s="255" t="n">
        <v>154.67</v>
      </c>
      <c r="G138" s="17"/>
      <c r="H138" s="18"/>
    </row>
    <row r="139" s="22" customFormat="true" ht="16.8" hidden="false" customHeight="true" outlineLevel="0" collapsed="false">
      <c r="A139" s="17"/>
      <c r="B139" s="18"/>
      <c r="C139" s="254" t="s">
        <v>1339</v>
      </c>
      <c r="D139" s="254" t="s">
        <v>1340</v>
      </c>
      <c r="E139" s="3" t="s">
        <v>256</v>
      </c>
      <c r="F139" s="255" t="n">
        <v>1247.68</v>
      </c>
      <c r="G139" s="17"/>
      <c r="H139" s="18"/>
    </row>
    <row r="140" s="22" customFormat="true" ht="16.8" hidden="false" customHeight="true" outlineLevel="0" collapsed="false">
      <c r="A140" s="17"/>
      <c r="B140" s="18"/>
      <c r="C140" s="254" t="s">
        <v>2237</v>
      </c>
      <c r="D140" s="254" t="s">
        <v>2238</v>
      </c>
      <c r="E140" s="3" t="s">
        <v>256</v>
      </c>
      <c r="F140" s="255" t="n">
        <v>81.35</v>
      </c>
      <c r="G140" s="17"/>
      <c r="H140" s="18"/>
    </row>
    <row r="141" s="22" customFormat="true" ht="16.8" hidden="false" customHeight="true" outlineLevel="0" collapsed="false">
      <c r="A141" s="17"/>
      <c r="B141" s="18"/>
      <c r="C141" s="254" t="s">
        <v>2417</v>
      </c>
      <c r="D141" s="254" t="s">
        <v>2418</v>
      </c>
      <c r="E141" s="3" t="s">
        <v>256</v>
      </c>
      <c r="F141" s="255" t="n">
        <v>633.07</v>
      </c>
      <c r="G141" s="17"/>
      <c r="H141" s="18"/>
    </row>
    <row r="142" s="22" customFormat="true" ht="16.8" hidden="false" customHeight="true" outlineLevel="0" collapsed="false">
      <c r="A142" s="17"/>
      <c r="B142" s="18"/>
      <c r="C142" s="254" t="s">
        <v>1354</v>
      </c>
      <c r="D142" s="254" t="s">
        <v>1355</v>
      </c>
      <c r="E142" s="3" t="s">
        <v>256</v>
      </c>
      <c r="F142" s="255" t="n">
        <v>80.835</v>
      </c>
      <c r="G142" s="17"/>
      <c r="H142" s="18"/>
    </row>
    <row r="143" s="22" customFormat="true" ht="16.8" hidden="false" customHeight="true" outlineLevel="0" collapsed="false">
      <c r="A143" s="17"/>
      <c r="B143" s="18"/>
      <c r="C143" s="254" t="s">
        <v>1398</v>
      </c>
      <c r="D143" s="254" t="s">
        <v>1399</v>
      </c>
      <c r="E143" s="3" t="s">
        <v>256</v>
      </c>
      <c r="F143" s="255" t="n">
        <v>363.742</v>
      </c>
      <c r="G143" s="17"/>
      <c r="H143" s="18"/>
    </row>
    <row r="144" s="22" customFormat="true" ht="16.8" hidden="false" customHeight="true" outlineLevel="0" collapsed="false">
      <c r="A144" s="17"/>
      <c r="B144" s="18"/>
      <c r="C144" s="250" t="s">
        <v>177</v>
      </c>
      <c r="D144" s="251"/>
      <c r="E144" s="252"/>
      <c r="F144" s="253" t="n">
        <v>7.96</v>
      </c>
      <c r="G144" s="17"/>
      <c r="H144" s="18"/>
    </row>
    <row r="145" s="22" customFormat="true" ht="16.8" hidden="false" customHeight="true" outlineLevel="0" collapsed="false">
      <c r="A145" s="17"/>
      <c r="B145" s="18"/>
      <c r="C145" s="254"/>
      <c r="D145" s="254" t="s">
        <v>178</v>
      </c>
      <c r="E145" s="3"/>
      <c r="F145" s="255" t="n">
        <v>7.96</v>
      </c>
      <c r="G145" s="17"/>
      <c r="H145" s="18"/>
    </row>
    <row r="146" s="22" customFormat="true" ht="16.8" hidden="false" customHeight="true" outlineLevel="0" collapsed="false">
      <c r="A146" s="17"/>
      <c r="B146" s="18"/>
      <c r="C146" s="256" t="s">
        <v>2780</v>
      </c>
      <c r="D146" s="17"/>
      <c r="E146" s="17"/>
      <c r="F146" s="17"/>
      <c r="G146" s="17"/>
      <c r="H146" s="18"/>
    </row>
    <row r="147" s="22" customFormat="true" ht="16.8" hidden="false" customHeight="true" outlineLevel="0" collapsed="false">
      <c r="A147" s="17"/>
      <c r="B147" s="18"/>
      <c r="C147" s="254" t="s">
        <v>1026</v>
      </c>
      <c r="D147" s="254" t="s">
        <v>1027</v>
      </c>
      <c r="E147" s="3" t="s">
        <v>256</v>
      </c>
      <c r="F147" s="255" t="n">
        <v>154.67</v>
      </c>
      <c r="G147" s="17"/>
      <c r="H147" s="18"/>
    </row>
    <row r="148" s="22" customFormat="true" ht="16.8" hidden="false" customHeight="true" outlineLevel="0" collapsed="false">
      <c r="A148" s="17"/>
      <c r="B148" s="18"/>
      <c r="C148" s="254" t="s">
        <v>1030</v>
      </c>
      <c r="D148" s="254" t="s">
        <v>1031</v>
      </c>
      <c r="E148" s="3" t="s">
        <v>256</v>
      </c>
      <c r="F148" s="255" t="n">
        <v>81.24</v>
      </c>
      <c r="G148" s="17"/>
      <c r="H148" s="18"/>
    </row>
    <row r="149" s="22" customFormat="true" ht="16.8" hidden="false" customHeight="true" outlineLevel="0" collapsed="false">
      <c r="A149" s="17"/>
      <c r="B149" s="18"/>
      <c r="C149" s="254" t="s">
        <v>1036</v>
      </c>
      <c r="D149" s="254" t="s">
        <v>1037</v>
      </c>
      <c r="E149" s="3" t="s">
        <v>256</v>
      </c>
      <c r="F149" s="255" t="n">
        <v>316.75</v>
      </c>
      <c r="G149" s="17"/>
      <c r="H149" s="18"/>
    </row>
    <row r="150" s="22" customFormat="true" ht="16.8" hidden="false" customHeight="true" outlineLevel="0" collapsed="false">
      <c r="A150" s="17"/>
      <c r="B150" s="18"/>
      <c r="C150" s="254" t="s">
        <v>1339</v>
      </c>
      <c r="D150" s="254" t="s">
        <v>1340</v>
      </c>
      <c r="E150" s="3" t="s">
        <v>256</v>
      </c>
      <c r="F150" s="255" t="n">
        <v>1247.68</v>
      </c>
      <c r="G150" s="17"/>
      <c r="H150" s="18"/>
    </row>
    <row r="151" s="22" customFormat="true" ht="16.8" hidden="false" customHeight="true" outlineLevel="0" collapsed="false">
      <c r="A151" s="17"/>
      <c r="B151" s="18"/>
      <c r="C151" s="254" t="s">
        <v>2237</v>
      </c>
      <c r="D151" s="254" t="s">
        <v>2238</v>
      </c>
      <c r="E151" s="3" t="s">
        <v>256</v>
      </c>
      <c r="F151" s="255" t="n">
        <v>81.35</v>
      </c>
      <c r="G151" s="17"/>
      <c r="H151" s="18"/>
    </row>
    <row r="152" s="22" customFormat="true" ht="16.8" hidden="false" customHeight="true" outlineLevel="0" collapsed="false">
      <c r="A152" s="17"/>
      <c r="B152" s="18"/>
      <c r="C152" s="254" t="s">
        <v>2417</v>
      </c>
      <c r="D152" s="254" t="s">
        <v>2418</v>
      </c>
      <c r="E152" s="3" t="s">
        <v>256</v>
      </c>
      <c r="F152" s="255" t="n">
        <v>633.07</v>
      </c>
      <c r="G152" s="17"/>
      <c r="H152" s="18"/>
    </row>
    <row r="153" s="22" customFormat="true" ht="16.8" hidden="false" customHeight="true" outlineLevel="0" collapsed="false">
      <c r="A153" s="17"/>
      <c r="B153" s="18"/>
      <c r="C153" s="254" t="s">
        <v>1359</v>
      </c>
      <c r="D153" s="254" t="s">
        <v>1360</v>
      </c>
      <c r="E153" s="3" t="s">
        <v>256</v>
      </c>
      <c r="F153" s="255" t="n">
        <v>189.934</v>
      </c>
      <c r="G153" s="17"/>
      <c r="H153" s="18"/>
    </row>
    <row r="154" s="22" customFormat="true" ht="16.8" hidden="false" customHeight="true" outlineLevel="0" collapsed="false">
      <c r="A154" s="17"/>
      <c r="B154" s="18"/>
      <c r="C154" s="254" t="s">
        <v>1398</v>
      </c>
      <c r="D154" s="254" t="s">
        <v>1399</v>
      </c>
      <c r="E154" s="3" t="s">
        <v>256</v>
      </c>
      <c r="F154" s="255" t="n">
        <v>363.742</v>
      </c>
      <c r="G154" s="17"/>
      <c r="H154" s="18"/>
    </row>
    <row r="155" s="22" customFormat="true" ht="16.8" hidden="false" customHeight="true" outlineLevel="0" collapsed="false">
      <c r="A155" s="17"/>
      <c r="B155" s="18"/>
      <c r="C155" s="250" t="s">
        <v>179</v>
      </c>
      <c r="D155" s="251"/>
      <c r="E155" s="252"/>
      <c r="F155" s="253" t="n">
        <v>26.11</v>
      </c>
      <c r="G155" s="17"/>
      <c r="H155" s="18"/>
    </row>
    <row r="156" s="22" customFormat="true" ht="16.8" hidden="false" customHeight="true" outlineLevel="0" collapsed="false">
      <c r="A156" s="17"/>
      <c r="B156" s="18"/>
      <c r="C156" s="254"/>
      <c r="D156" s="254" t="s">
        <v>2784</v>
      </c>
      <c r="E156" s="3"/>
      <c r="F156" s="255" t="n">
        <v>26.11</v>
      </c>
      <c r="G156" s="17"/>
      <c r="H156" s="18"/>
    </row>
    <row r="157" s="22" customFormat="true" ht="16.8" hidden="false" customHeight="true" outlineLevel="0" collapsed="false">
      <c r="A157" s="17"/>
      <c r="B157" s="18"/>
      <c r="C157" s="256" t="s">
        <v>2780</v>
      </c>
      <c r="D157" s="17"/>
      <c r="E157" s="17"/>
      <c r="F157" s="17"/>
      <c r="G157" s="17"/>
      <c r="H157" s="18"/>
    </row>
    <row r="158" s="22" customFormat="true" ht="16.8" hidden="false" customHeight="true" outlineLevel="0" collapsed="false">
      <c r="A158" s="17"/>
      <c r="B158" s="18"/>
      <c r="C158" s="254" t="s">
        <v>1026</v>
      </c>
      <c r="D158" s="254" t="s">
        <v>1027</v>
      </c>
      <c r="E158" s="3" t="s">
        <v>256</v>
      </c>
      <c r="F158" s="255" t="n">
        <v>154.67</v>
      </c>
      <c r="G158" s="17"/>
      <c r="H158" s="18"/>
    </row>
    <row r="159" s="22" customFormat="true" ht="16.8" hidden="false" customHeight="true" outlineLevel="0" collapsed="false">
      <c r="A159" s="17"/>
      <c r="B159" s="18"/>
      <c r="C159" s="254" t="s">
        <v>1339</v>
      </c>
      <c r="D159" s="254" t="s">
        <v>1340</v>
      </c>
      <c r="E159" s="3" t="s">
        <v>256</v>
      </c>
      <c r="F159" s="255" t="n">
        <v>1247.68</v>
      </c>
      <c r="G159" s="17"/>
      <c r="H159" s="18"/>
    </row>
    <row r="160" s="22" customFormat="true" ht="16.8" hidden="false" customHeight="true" outlineLevel="0" collapsed="false">
      <c r="A160" s="17"/>
      <c r="B160" s="18"/>
      <c r="C160" s="254" t="s">
        <v>2204</v>
      </c>
      <c r="D160" s="254" t="s">
        <v>2205</v>
      </c>
      <c r="E160" s="3" t="s">
        <v>256</v>
      </c>
      <c r="F160" s="255" t="n">
        <v>61.15</v>
      </c>
      <c r="G160" s="17"/>
      <c r="H160" s="18"/>
    </row>
    <row r="161" s="22" customFormat="true" ht="12.8" hidden="false" customHeight="false" outlineLevel="0" collapsed="false">
      <c r="A161" s="17"/>
      <c r="B161" s="18"/>
      <c r="C161" s="254" t="s">
        <v>2208</v>
      </c>
      <c r="D161" s="254" t="s">
        <v>2209</v>
      </c>
      <c r="E161" s="3" t="s">
        <v>256</v>
      </c>
      <c r="F161" s="255" t="n">
        <v>61.15</v>
      </c>
      <c r="G161" s="17"/>
      <c r="H161" s="18"/>
    </row>
    <row r="162" s="22" customFormat="true" ht="16.8" hidden="false" customHeight="true" outlineLevel="0" collapsed="false">
      <c r="A162" s="17"/>
      <c r="B162" s="18"/>
      <c r="C162" s="254" t="s">
        <v>2227</v>
      </c>
      <c r="D162" s="254" t="s">
        <v>2228</v>
      </c>
      <c r="E162" s="3" t="s">
        <v>256</v>
      </c>
      <c r="F162" s="255" t="n">
        <v>273.05</v>
      </c>
      <c r="G162" s="17"/>
      <c r="H162" s="18"/>
    </row>
    <row r="163" s="22" customFormat="true" ht="16.8" hidden="false" customHeight="true" outlineLevel="0" collapsed="false">
      <c r="A163" s="17"/>
      <c r="B163" s="18"/>
      <c r="C163" s="254" t="s">
        <v>2417</v>
      </c>
      <c r="D163" s="254" t="s">
        <v>2418</v>
      </c>
      <c r="E163" s="3" t="s">
        <v>256</v>
      </c>
      <c r="F163" s="255" t="n">
        <v>633.07</v>
      </c>
      <c r="G163" s="17"/>
      <c r="H163" s="18"/>
    </row>
    <row r="164" s="22" customFormat="true" ht="16.8" hidden="false" customHeight="true" outlineLevel="0" collapsed="false">
      <c r="A164" s="17"/>
      <c r="B164" s="18"/>
      <c r="C164" s="254" t="s">
        <v>1354</v>
      </c>
      <c r="D164" s="254" t="s">
        <v>1355</v>
      </c>
      <c r="E164" s="3" t="s">
        <v>256</v>
      </c>
      <c r="F164" s="255" t="n">
        <v>80.835</v>
      </c>
      <c r="G164" s="17"/>
      <c r="H164" s="18"/>
    </row>
    <row r="165" s="22" customFormat="true" ht="16.8" hidden="false" customHeight="true" outlineLevel="0" collapsed="false">
      <c r="A165" s="17"/>
      <c r="B165" s="18"/>
      <c r="C165" s="254" t="s">
        <v>1398</v>
      </c>
      <c r="D165" s="254" t="s">
        <v>1399</v>
      </c>
      <c r="E165" s="3" t="s">
        <v>256</v>
      </c>
      <c r="F165" s="255" t="n">
        <v>363.742</v>
      </c>
      <c r="G165" s="17"/>
      <c r="H165" s="18"/>
    </row>
    <row r="166" s="22" customFormat="true" ht="16.8" hidden="false" customHeight="true" outlineLevel="0" collapsed="false">
      <c r="A166" s="17"/>
      <c r="B166" s="18"/>
      <c r="C166" s="250" t="s">
        <v>181</v>
      </c>
      <c r="D166" s="251"/>
      <c r="E166" s="252"/>
      <c r="F166" s="253" t="n">
        <v>39.86</v>
      </c>
      <c r="G166" s="17"/>
      <c r="H166" s="18"/>
    </row>
    <row r="167" s="22" customFormat="true" ht="16.8" hidden="false" customHeight="true" outlineLevel="0" collapsed="false">
      <c r="A167" s="17"/>
      <c r="B167" s="18"/>
      <c r="C167" s="254"/>
      <c r="D167" s="254" t="s">
        <v>182</v>
      </c>
      <c r="E167" s="3"/>
      <c r="F167" s="255" t="n">
        <v>39.86</v>
      </c>
      <c r="G167" s="17"/>
      <c r="H167" s="18"/>
    </row>
    <row r="168" s="22" customFormat="true" ht="16.8" hidden="false" customHeight="true" outlineLevel="0" collapsed="false">
      <c r="A168" s="17"/>
      <c r="B168" s="18"/>
      <c r="C168" s="256" t="s">
        <v>2780</v>
      </c>
      <c r="D168" s="17"/>
      <c r="E168" s="17"/>
      <c r="F168" s="17"/>
      <c r="G168" s="17"/>
      <c r="H168" s="18"/>
    </row>
    <row r="169" s="22" customFormat="true" ht="16.8" hidden="false" customHeight="true" outlineLevel="0" collapsed="false">
      <c r="A169" s="17"/>
      <c r="B169" s="18"/>
      <c r="C169" s="254" t="s">
        <v>1008</v>
      </c>
      <c r="D169" s="254" t="s">
        <v>1009</v>
      </c>
      <c r="E169" s="3" t="s">
        <v>256</v>
      </c>
      <c r="F169" s="255" t="n">
        <v>450.1</v>
      </c>
      <c r="G169" s="17"/>
      <c r="H169" s="18"/>
    </row>
    <row r="170" s="22" customFormat="true" ht="16.8" hidden="false" customHeight="true" outlineLevel="0" collapsed="false">
      <c r="A170" s="17"/>
      <c r="B170" s="18"/>
      <c r="C170" s="254" t="s">
        <v>1012</v>
      </c>
      <c r="D170" s="254" t="s">
        <v>1013</v>
      </c>
      <c r="E170" s="3" t="s">
        <v>256</v>
      </c>
      <c r="F170" s="255" t="n">
        <v>1014.32</v>
      </c>
      <c r="G170" s="17"/>
      <c r="H170" s="18"/>
    </row>
    <row r="171" s="22" customFormat="true" ht="16.8" hidden="false" customHeight="true" outlineLevel="0" collapsed="false">
      <c r="A171" s="17"/>
      <c r="B171" s="18"/>
      <c r="C171" s="254" t="s">
        <v>1036</v>
      </c>
      <c r="D171" s="254" t="s">
        <v>1037</v>
      </c>
      <c r="E171" s="3" t="s">
        <v>256</v>
      </c>
      <c r="F171" s="255" t="n">
        <v>316.75</v>
      </c>
      <c r="G171" s="17"/>
      <c r="H171" s="18"/>
    </row>
    <row r="172" s="22" customFormat="true" ht="16.8" hidden="false" customHeight="true" outlineLevel="0" collapsed="false">
      <c r="A172" s="17"/>
      <c r="B172" s="18"/>
      <c r="C172" s="254" t="s">
        <v>1339</v>
      </c>
      <c r="D172" s="254" t="s">
        <v>1340</v>
      </c>
      <c r="E172" s="3" t="s">
        <v>256</v>
      </c>
      <c r="F172" s="255" t="n">
        <v>1247.68</v>
      </c>
      <c r="G172" s="17"/>
      <c r="H172" s="18"/>
    </row>
    <row r="173" s="22" customFormat="true" ht="16.8" hidden="false" customHeight="true" outlineLevel="0" collapsed="false">
      <c r="A173" s="17"/>
      <c r="B173" s="18"/>
      <c r="C173" s="254" t="s">
        <v>2227</v>
      </c>
      <c r="D173" s="254" t="s">
        <v>2228</v>
      </c>
      <c r="E173" s="3" t="s">
        <v>256</v>
      </c>
      <c r="F173" s="255" t="n">
        <v>273.05</v>
      </c>
      <c r="G173" s="17"/>
      <c r="H173" s="18"/>
    </row>
    <row r="174" s="22" customFormat="true" ht="16.8" hidden="false" customHeight="true" outlineLevel="0" collapsed="false">
      <c r="A174" s="17"/>
      <c r="B174" s="18"/>
      <c r="C174" s="254" t="s">
        <v>2265</v>
      </c>
      <c r="D174" s="254" t="s">
        <v>2266</v>
      </c>
      <c r="E174" s="3" t="s">
        <v>256</v>
      </c>
      <c r="F174" s="255" t="n">
        <v>399.94</v>
      </c>
      <c r="G174" s="17"/>
      <c r="H174" s="18"/>
    </row>
    <row r="175" s="22" customFormat="true" ht="16.8" hidden="false" customHeight="true" outlineLevel="0" collapsed="false">
      <c r="A175" s="17"/>
      <c r="B175" s="18"/>
      <c r="C175" s="254" t="s">
        <v>2269</v>
      </c>
      <c r="D175" s="254" t="s">
        <v>2270</v>
      </c>
      <c r="E175" s="3" t="s">
        <v>256</v>
      </c>
      <c r="F175" s="255" t="n">
        <v>39.86</v>
      </c>
      <c r="G175" s="17"/>
      <c r="H175" s="18"/>
    </row>
    <row r="176" s="22" customFormat="true" ht="16.8" hidden="false" customHeight="true" outlineLevel="0" collapsed="false">
      <c r="A176" s="17"/>
      <c r="B176" s="18"/>
      <c r="C176" s="254" t="s">
        <v>2417</v>
      </c>
      <c r="D176" s="254" t="s">
        <v>2418</v>
      </c>
      <c r="E176" s="3" t="s">
        <v>256</v>
      </c>
      <c r="F176" s="255" t="n">
        <v>633.07</v>
      </c>
      <c r="G176" s="17"/>
      <c r="H176" s="18"/>
    </row>
    <row r="177" s="22" customFormat="true" ht="16.8" hidden="false" customHeight="true" outlineLevel="0" collapsed="false">
      <c r="A177" s="17"/>
      <c r="B177" s="18"/>
      <c r="C177" s="254" t="s">
        <v>1359</v>
      </c>
      <c r="D177" s="254" t="s">
        <v>1360</v>
      </c>
      <c r="E177" s="3" t="s">
        <v>256</v>
      </c>
      <c r="F177" s="255" t="n">
        <v>189.934</v>
      </c>
      <c r="G177" s="17"/>
      <c r="H177" s="18"/>
    </row>
    <row r="178" s="22" customFormat="true" ht="16.8" hidden="false" customHeight="true" outlineLevel="0" collapsed="false">
      <c r="A178" s="17"/>
      <c r="B178" s="18"/>
      <c r="C178" s="254" t="s">
        <v>1398</v>
      </c>
      <c r="D178" s="254" t="s">
        <v>1399</v>
      </c>
      <c r="E178" s="3" t="s">
        <v>256</v>
      </c>
      <c r="F178" s="255" t="n">
        <v>363.742</v>
      </c>
      <c r="G178" s="17"/>
      <c r="H178" s="18"/>
    </row>
    <row r="179" s="22" customFormat="true" ht="16.8" hidden="false" customHeight="true" outlineLevel="0" collapsed="false">
      <c r="A179" s="17"/>
      <c r="B179" s="18"/>
      <c r="C179" s="250" t="s">
        <v>183</v>
      </c>
      <c r="D179" s="251"/>
      <c r="E179" s="252"/>
      <c r="F179" s="253" t="n">
        <v>138.39</v>
      </c>
      <c r="G179" s="17"/>
      <c r="H179" s="18"/>
    </row>
    <row r="180" s="22" customFormat="true" ht="16.8" hidden="false" customHeight="true" outlineLevel="0" collapsed="false">
      <c r="A180" s="17"/>
      <c r="B180" s="18"/>
      <c r="C180" s="254"/>
      <c r="D180" s="254" t="s">
        <v>2785</v>
      </c>
      <c r="E180" s="3"/>
      <c r="F180" s="255" t="n">
        <v>138.39</v>
      </c>
      <c r="G180" s="17"/>
      <c r="H180" s="18"/>
    </row>
    <row r="181" s="22" customFormat="true" ht="16.8" hidden="false" customHeight="true" outlineLevel="0" collapsed="false">
      <c r="A181" s="17"/>
      <c r="B181" s="18"/>
      <c r="C181" s="256" t="s">
        <v>2780</v>
      </c>
      <c r="D181" s="17"/>
      <c r="E181" s="17"/>
      <c r="F181" s="17"/>
      <c r="G181" s="17"/>
      <c r="H181" s="18"/>
    </row>
    <row r="182" s="22" customFormat="true" ht="16.8" hidden="false" customHeight="true" outlineLevel="0" collapsed="false">
      <c r="A182" s="17"/>
      <c r="B182" s="18"/>
      <c r="C182" s="254" t="s">
        <v>1008</v>
      </c>
      <c r="D182" s="254" t="s">
        <v>1009</v>
      </c>
      <c r="E182" s="3" t="s">
        <v>256</v>
      </c>
      <c r="F182" s="255" t="n">
        <v>450.1</v>
      </c>
      <c r="G182" s="17"/>
      <c r="H182" s="18"/>
    </row>
    <row r="183" s="22" customFormat="true" ht="16.8" hidden="false" customHeight="true" outlineLevel="0" collapsed="false">
      <c r="A183" s="17"/>
      <c r="B183" s="18"/>
      <c r="C183" s="254" t="s">
        <v>1012</v>
      </c>
      <c r="D183" s="254" t="s">
        <v>1013</v>
      </c>
      <c r="E183" s="3" t="s">
        <v>256</v>
      </c>
      <c r="F183" s="255" t="n">
        <v>1014.32</v>
      </c>
      <c r="G183" s="17"/>
      <c r="H183" s="18"/>
    </row>
    <row r="184" s="22" customFormat="true" ht="16.8" hidden="false" customHeight="true" outlineLevel="0" collapsed="false">
      <c r="A184" s="17"/>
      <c r="B184" s="18"/>
      <c r="C184" s="254" t="s">
        <v>1036</v>
      </c>
      <c r="D184" s="254" t="s">
        <v>1037</v>
      </c>
      <c r="E184" s="3" t="s">
        <v>256</v>
      </c>
      <c r="F184" s="255" t="n">
        <v>316.75</v>
      </c>
      <c r="G184" s="17"/>
      <c r="H184" s="18"/>
    </row>
    <row r="185" s="22" customFormat="true" ht="16.8" hidden="false" customHeight="true" outlineLevel="0" collapsed="false">
      <c r="A185" s="17"/>
      <c r="B185" s="18"/>
      <c r="C185" s="254" t="s">
        <v>1339</v>
      </c>
      <c r="D185" s="254" t="s">
        <v>1340</v>
      </c>
      <c r="E185" s="3" t="s">
        <v>256</v>
      </c>
      <c r="F185" s="255" t="n">
        <v>1247.68</v>
      </c>
      <c r="G185" s="17"/>
      <c r="H185" s="18"/>
    </row>
    <row r="186" s="22" customFormat="true" ht="16.8" hidden="false" customHeight="true" outlineLevel="0" collapsed="false">
      <c r="A186" s="17"/>
      <c r="B186" s="18"/>
      <c r="C186" s="254" t="s">
        <v>2227</v>
      </c>
      <c r="D186" s="254" t="s">
        <v>2228</v>
      </c>
      <c r="E186" s="3" t="s">
        <v>256</v>
      </c>
      <c r="F186" s="255" t="n">
        <v>273.05</v>
      </c>
      <c r="G186" s="17"/>
      <c r="H186" s="18"/>
    </row>
    <row r="187" s="22" customFormat="true" ht="16.8" hidden="false" customHeight="true" outlineLevel="0" collapsed="false">
      <c r="A187" s="17"/>
      <c r="B187" s="18"/>
      <c r="C187" s="254" t="s">
        <v>2265</v>
      </c>
      <c r="D187" s="254" t="s">
        <v>2266</v>
      </c>
      <c r="E187" s="3" t="s">
        <v>256</v>
      </c>
      <c r="F187" s="255" t="n">
        <v>399.94</v>
      </c>
      <c r="G187" s="17"/>
      <c r="H187" s="18"/>
    </row>
    <row r="188" s="22" customFormat="true" ht="16.8" hidden="false" customHeight="true" outlineLevel="0" collapsed="false">
      <c r="A188" s="17"/>
      <c r="B188" s="18"/>
      <c r="C188" s="254" t="s">
        <v>2288</v>
      </c>
      <c r="D188" s="254" t="s">
        <v>2289</v>
      </c>
      <c r="E188" s="3" t="s">
        <v>256</v>
      </c>
      <c r="F188" s="255" t="n">
        <v>360.08</v>
      </c>
      <c r="G188" s="17"/>
      <c r="H188" s="18"/>
    </row>
    <row r="189" s="22" customFormat="true" ht="16.8" hidden="false" customHeight="true" outlineLevel="0" collapsed="false">
      <c r="A189" s="17"/>
      <c r="B189" s="18"/>
      <c r="C189" s="254" t="s">
        <v>2417</v>
      </c>
      <c r="D189" s="254" t="s">
        <v>2418</v>
      </c>
      <c r="E189" s="3" t="s">
        <v>256</v>
      </c>
      <c r="F189" s="255" t="n">
        <v>633.07</v>
      </c>
      <c r="G189" s="17"/>
      <c r="H189" s="18"/>
    </row>
    <row r="190" s="22" customFormat="true" ht="16.8" hidden="false" customHeight="true" outlineLevel="0" collapsed="false">
      <c r="A190" s="17"/>
      <c r="B190" s="18"/>
      <c r="C190" s="254" t="s">
        <v>1359</v>
      </c>
      <c r="D190" s="254" t="s">
        <v>1360</v>
      </c>
      <c r="E190" s="3" t="s">
        <v>256</v>
      </c>
      <c r="F190" s="255" t="n">
        <v>189.934</v>
      </c>
      <c r="G190" s="17"/>
      <c r="H190" s="18"/>
    </row>
    <row r="191" s="22" customFormat="true" ht="16.8" hidden="false" customHeight="true" outlineLevel="0" collapsed="false">
      <c r="A191" s="17"/>
      <c r="B191" s="18"/>
      <c r="C191" s="254" t="s">
        <v>1398</v>
      </c>
      <c r="D191" s="254" t="s">
        <v>1399</v>
      </c>
      <c r="E191" s="3" t="s">
        <v>256</v>
      </c>
      <c r="F191" s="255" t="n">
        <v>363.742</v>
      </c>
      <c r="G191" s="17"/>
      <c r="H191" s="18"/>
    </row>
    <row r="192" s="22" customFormat="true" ht="16.8" hidden="false" customHeight="true" outlineLevel="0" collapsed="false">
      <c r="A192" s="17"/>
      <c r="B192" s="18"/>
      <c r="C192" s="250" t="s">
        <v>185</v>
      </c>
      <c r="D192" s="251"/>
      <c r="E192" s="252"/>
      <c r="F192" s="253" t="n">
        <v>27.61</v>
      </c>
      <c r="G192" s="17"/>
      <c r="H192" s="18"/>
    </row>
    <row r="193" s="22" customFormat="true" ht="16.8" hidden="false" customHeight="true" outlineLevel="0" collapsed="false">
      <c r="A193" s="17"/>
      <c r="B193" s="18"/>
      <c r="C193" s="254"/>
      <c r="D193" s="254" t="s">
        <v>2786</v>
      </c>
      <c r="E193" s="3"/>
      <c r="F193" s="255" t="n">
        <v>27.61</v>
      </c>
      <c r="G193" s="17"/>
      <c r="H193" s="18"/>
    </row>
    <row r="194" s="22" customFormat="true" ht="16.8" hidden="false" customHeight="true" outlineLevel="0" collapsed="false">
      <c r="A194" s="17"/>
      <c r="B194" s="18"/>
      <c r="C194" s="256" t="s">
        <v>2780</v>
      </c>
      <c r="D194" s="17"/>
      <c r="E194" s="17"/>
      <c r="F194" s="17"/>
      <c r="G194" s="17"/>
      <c r="H194" s="18"/>
    </row>
    <row r="195" s="22" customFormat="true" ht="16.8" hidden="false" customHeight="true" outlineLevel="0" collapsed="false">
      <c r="A195" s="17"/>
      <c r="B195" s="18"/>
      <c r="C195" s="254" t="s">
        <v>990</v>
      </c>
      <c r="D195" s="254" t="s">
        <v>991</v>
      </c>
      <c r="E195" s="3" t="s">
        <v>130</v>
      </c>
      <c r="F195" s="255" t="n">
        <v>2.374</v>
      </c>
      <c r="G195" s="17"/>
      <c r="H195" s="18"/>
    </row>
    <row r="196" s="22" customFormat="true" ht="16.8" hidden="false" customHeight="true" outlineLevel="0" collapsed="false">
      <c r="A196" s="17"/>
      <c r="B196" s="18"/>
      <c r="C196" s="254" t="s">
        <v>995</v>
      </c>
      <c r="D196" s="254" t="s">
        <v>996</v>
      </c>
      <c r="E196" s="3" t="s">
        <v>130</v>
      </c>
      <c r="F196" s="255" t="n">
        <v>3.392</v>
      </c>
      <c r="G196" s="17"/>
      <c r="H196" s="18"/>
    </row>
    <row r="197" s="22" customFormat="true" ht="16.8" hidden="false" customHeight="true" outlineLevel="0" collapsed="false">
      <c r="A197" s="17"/>
      <c r="B197" s="18"/>
      <c r="C197" s="254" t="s">
        <v>999</v>
      </c>
      <c r="D197" s="254" t="s">
        <v>1000</v>
      </c>
      <c r="E197" s="3" t="s">
        <v>130</v>
      </c>
      <c r="F197" s="255" t="n">
        <v>2.374</v>
      </c>
      <c r="G197" s="17"/>
      <c r="H197" s="18"/>
    </row>
    <row r="198" s="22" customFormat="true" ht="16.8" hidden="false" customHeight="true" outlineLevel="0" collapsed="false">
      <c r="A198" s="17"/>
      <c r="B198" s="18"/>
      <c r="C198" s="254" t="s">
        <v>1003</v>
      </c>
      <c r="D198" s="254" t="s">
        <v>1004</v>
      </c>
      <c r="E198" s="3" t="s">
        <v>140</v>
      </c>
      <c r="F198" s="255" t="n">
        <v>0.109</v>
      </c>
      <c r="G198" s="17"/>
      <c r="H198" s="18"/>
    </row>
    <row r="199" s="22" customFormat="true" ht="16.8" hidden="false" customHeight="true" outlineLevel="0" collapsed="false">
      <c r="A199" s="17"/>
      <c r="B199" s="18"/>
      <c r="C199" s="254" t="s">
        <v>1339</v>
      </c>
      <c r="D199" s="254" t="s">
        <v>1340</v>
      </c>
      <c r="E199" s="3" t="s">
        <v>256</v>
      </c>
      <c r="F199" s="255" t="n">
        <v>1247.68</v>
      </c>
      <c r="G199" s="17"/>
      <c r="H199" s="18"/>
    </row>
    <row r="200" s="22" customFormat="true" ht="16.8" hidden="false" customHeight="true" outlineLevel="0" collapsed="false">
      <c r="A200" s="17"/>
      <c r="B200" s="18"/>
      <c r="C200" s="254" t="s">
        <v>2227</v>
      </c>
      <c r="D200" s="254" t="s">
        <v>2228</v>
      </c>
      <c r="E200" s="3" t="s">
        <v>256</v>
      </c>
      <c r="F200" s="255" t="n">
        <v>273.05</v>
      </c>
      <c r="G200" s="17"/>
      <c r="H200" s="18"/>
    </row>
    <row r="201" s="22" customFormat="true" ht="12.8" hidden="false" customHeight="false" outlineLevel="0" collapsed="false">
      <c r="A201" s="17"/>
      <c r="B201" s="18"/>
      <c r="C201" s="254" t="s">
        <v>2330</v>
      </c>
      <c r="D201" s="254" t="s">
        <v>2331</v>
      </c>
      <c r="E201" s="3" t="s">
        <v>256</v>
      </c>
      <c r="F201" s="255" t="n">
        <v>27.61</v>
      </c>
      <c r="G201" s="17"/>
      <c r="H201" s="18"/>
    </row>
    <row r="202" s="22" customFormat="true" ht="16.8" hidden="false" customHeight="true" outlineLevel="0" collapsed="false">
      <c r="A202" s="17"/>
      <c r="B202" s="18"/>
      <c r="C202" s="254" t="s">
        <v>2417</v>
      </c>
      <c r="D202" s="254" t="s">
        <v>2418</v>
      </c>
      <c r="E202" s="3" t="s">
        <v>256</v>
      </c>
      <c r="F202" s="255" t="n">
        <v>633.07</v>
      </c>
      <c r="G202" s="17"/>
      <c r="H202" s="18"/>
    </row>
    <row r="203" s="22" customFormat="true" ht="16.8" hidden="false" customHeight="true" outlineLevel="0" collapsed="false">
      <c r="A203" s="17"/>
      <c r="B203" s="18"/>
      <c r="C203" s="254" t="s">
        <v>1393</v>
      </c>
      <c r="D203" s="254" t="s">
        <v>1394</v>
      </c>
      <c r="E203" s="3" t="s">
        <v>256</v>
      </c>
      <c r="F203" s="255" t="n">
        <v>288.058</v>
      </c>
      <c r="G203" s="17"/>
      <c r="H203" s="18"/>
    </row>
    <row r="204" s="22" customFormat="true" ht="16.8" hidden="false" customHeight="true" outlineLevel="0" collapsed="false">
      <c r="A204" s="17"/>
      <c r="B204" s="18"/>
      <c r="C204" s="250" t="s">
        <v>194</v>
      </c>
      <c r="D204" s="251"/>
      <c r="E204" s="252"/>
      <c r="F204" s="253" t="n">
        <v>11.01</v>
      </c>
      <c r="G204" s="17"/>
      <c r="H204" s="18"/>
    </row>
    <row r="205" s="22" customFormat="true" ht="16.8" hidden="false" customHeight="true" outlineLevel="0" collapsed="false">
      <c r="A205" s="17"/>
      <c r="B205" s="18"/>
      <c r="C205" s="254"/>
      <c r="D205" s="254" t="s">
        <v>2787</v>
      </c>
      <c r="E205" s="3"/>
      <c r="F205" s="255" t="n">
        <v>11.01</v>
      </c>
      <c r="G205" s="17"/>
      <c r="H205" s="18"/>
    </row>
    <row r="206" s="22" customFormat="true" ht="16.8" hidden="false" customHeight="true" outlineLevel="0" collapsed="false">
      <c r="A206" s="17"/>
      <c r="B206" s="18"/>
      <c r="C206" s="256" t="s">
        <v>2780</v>
      </c>
      <c r="D206" s="17"/>
      <c r="E206" s="17"/>
      <c r="F206" s="17"/>
      <c r="G206" s="17"/>
      <c r="H206" s="18"/>
    </row>
    <row r="207" s="22" customFormat="true" ht="16.8" hidden="false" customHeight="true" outlineLevel="0" collapsed="false">
      <c r="A207" s="17"/>
      <c r="B207" s="18"/>
      <c r="C207" s="254" t="s">
        <v>976</v>
      </c>
      <c r="D207" s="254" t="s">
        <v>977</v>
      </c>
      <c r="E207" s="3" t="s">
        <v>130</v>
      </c>
      <c r="F207" s="255" t="n">
        <v>1.018</v>
      </c>
      <c r="G207" s="17"/>
      <c r="H207" s="18"/>
    </row>
    <row r="208" s="22" customFormat="true" ht="16.8" hidden="false" customHeight="true" outlineLevel="0" collapsed="false">
      <c r="A208" s="17"/>
      <c r="B208" s="18"/>
      <c r="C208" s="254" t="s">
        <v>995</v>
      </c>
      <c r="D208" s="254" t="s">
        <v>996</v>
      </c>
      <c r="E208" s="3" t="s">
        <v>130</v>
      </c>
      <c r="F208" s="255" t="n">
        <v>3.392</v>
      </c>
      <c r="G208" s="17"/>
      <c r="H208" s="18"/>
    </row>
    <row r="209" s="22" customFormat="true" ht="16.8" hidden="false" customHeight="true" outlineLevel="0" collapsed="false">
      <c r="A209" s="17"/>
      <c r="B209" s="18"/>
      <c r="C209" s="254" t="s">
        <v>1073</v>
      </c>
      <c r="D209" s="254" t="s">
        <v>1074</v>
      </c>
      <c r="E209" s="3" t="s">
        <v>130</v>
      </c>
      <c r="F209" s="255" t="n">
        <v>5.238</v>
      </c>
      <c r="G209" s="17"/>
      <c r="H209" s="18"/>
    </row>
    <row r="210" s="22" customFormat="true" ht="16.8" hidden="false" customHeight="true" outlineLevel="0" collapsed="false">
      <c r="A210" s="17"/>
      <c r="B210" s="18"/>
      <c r="C210" s="254" t="s">
        <v>1098</v>
      </c>
      <c r="D210" s="254" t="s">
        <v>1099</v>
      </c>
      <c r="E210" s="3" t="s">
        <v>256</v>
      </c>
      <c r="F210" s="255" t="n">
        <v>21.294</v>
      </c>
      <c r="G210" s="17"/>
      <c r="H210" s="18"/>
    </row>
    <row r="211" s="22" customFormat="true" ht="16.8" hidden="false" customHeight="true" outlineLevel="0" collapsed="false">
      <c r="A211" s="17"/>
      <c r="B211" s="18"/>
      <c r="C211" s="250" t="s">
        <v>192</v>
      </c>
      <c r="D211" s="251"/>
      <c r="E211" s="252"/>
      <c r="F211" s="253" t="n">
        <v>328.55</v>
      </c>
      <c r="G211" s="17"/>
      <c r="H211" s="18"/>
    </row>
    <row r="212" s="22" customFormat="true" ht="16.8" hidden="false" customHeight="true" outlineLevel="0" collapsed="false">
      <c r="A212" s="17"/>
      <c r="B212" s="18"/>
      <c r="C212" s="254"/>
      <c r="D212" s="254" t="s">
        <v>2788</v>
      </c>
      <c r="E212" s="3"/>
      <c r="F212" s="255" t="n">
        <v>328.55</v>
      </c>
      <c r="G212" s="17"/>
      <c r="H212" s="18"/>
    </row>
    <row r="213" s="22" customFormat="true" ht="16.8" hidden="false" customHeight="true" outlineLevel="0" collapsed="false">
      <c r="A213" s="17"/>
      <c r="B213" s="18"/>
      <c r="C213" s="256" t="s">
        <v>2780</v>
      </c>
      <c r="D213" s="17"/>
      <c r="E213" s="17"/>
      <c r="F213" s="17"/>
      <c r="G213" s="17"/>
      <c r="H213" s="18"/>
    </row>
    <row r="214" s="22" customFormat="true" ht="16.8" hidden="false" customHeight="true" outlineLevel="0" collapsed="false">
      <c r="A214" s="17"/>
      <c r="B214" s="18"/>
      <c r="C214" s="254" t="s">
        <v>1243</v>
      </c>
      <c r="D214" s="254" t="s">
        <v>1244</v>
      </c>
      <c r="E214" s="3" t="s">
        <v>256</v>
      </c>
      <c r="F214" s="255" t="n">
        <v>458.477</v>
      </c>
      <c r="G214" s="17"/>
      <c r="H214" s="18"/>
    </row>
    <row r="215" s="22" customFormat="true" ht="16.8" hidden="false" customHeight="true" outlineLevel="0" collapsed="false">
      <c r="A215" s="17"/>
      <c r="B215" s="18"/>
      <c r="C215" s="254" t="s">
        <v>1256</v>
      </c>
      <c r="D215" s="254" t="s">
        <v>1257</v>
      </c>
      <c r="E215" s="3" t="s">
        <v>256</v>
      </c>
      <c r="F215" s="255" t="n">
        <v>413.608</v>
      </c>
      <c r="G215" s="17"/>
      <c r="H215" s="18"/>
    </row>
    <row r="216" s="22" customFormat="true" ht="16.8" hidden="false" customHeight="true" outlineLevel="0" collapsed="false">
      <c r="A216" s="17"/>
      <c r="B216" s="18"/>
      <c r="C216" s="254" t="s">
        <v>1269</v>
      </c>
      <c r="D216" s="254" t="s">
        <v>1270</v>
      </c>
      <c r="E216" s="3" t="s">
        <v>256</v>
      </c>
      <c r="F216" s="255" t="n">
        <v>941.268</v>
      </c>
      <c r="G216" s="17"/>
      <c r="H216" s="18"/>
    </row>
    <row r="217" s="22" customFormat="true" ht="12.8" hidden="false" customHeight="false" outlineLevel="0" collapsed="false">
      <c r="A217" s="17"/>
      <c r="B217" s="18"/>
      <c r="C217" s="254" t="s">
        <v>1472</v>
      </c>
      <c r="D217" s="254" t="s">
        <v>1473</v>
      </c>
      <c r="E217" s="3" t="s">
        <v>256</v>
      </c>
      <c r="F217" s="255" t="n">
        <v>714.32</v>
      </c>
      <c r="G217" s="17"/>
      <c r="H217" s="18"/>
    </row>
    <row r="218" s="22" customFormat="true" ht="16.8" hidden="false" customHeight="true" outlineLevel="0" collapsed="false">
      <c r="A218" s="17"/>
      <c r="B218" s="18"/>
      <c r="C218" s="254" t="s">
        <v>1487</v>
      </c>
      <c r="D218" s="254" t="s">
        <v>1488</v>
      </c>
      <c r="E218" s="3" t="s">
        <v>256</v>
      </c>
      <c r="F218" s="255" t="n">
        <v>348.86</v>
      </c>
      <c r="G218" s="17"/>
      <c r="H218" s="18"/>
    </row>
    <row r="219" s="22" customFormat="true" ht="16.8" hidden="false" customHeight="true" outlineLevel="0" collapsed="false">
      <c r="A219" s="17"/>
      <c r="B219" s="18"/>
      <c r="C219" s="254" t="s">
        <v>1368</v>
      </c>
      <c r="D219" s="254" t="s">
        <v>1369</v>
      </c>
      <c r="E219" s="3" t="s">
        <v>256</v>
      </c>
      <c r="F219" s="255" t="n">
        <v>670.242</v>
      </c>
      <c r="G219" s="17"/>
      <c r="H219" s="18"/>
    </row>
    <row r="220" s="22" customFormat="true" ht="16.8" hidden="false" customHeight="true" outlineLevel="0" collapsed="false">
      <c r="A220" s="17"/>
      <c r="B220" s="18"/>
      <c r="C220" s="254" t="s">
        <v>1499</v>
      </c>
      <c r="D220" s="254" t="s">
        <v>1500</v>
      </c>
      <c r="E220" s="3" t="s">
        <v>130</v>
      </c>
      <c r="F220" s="255" t="n">
        <v>28.069</v>
      </c>
      <c r="G220" s="17"/>
      <c r="H220" s="18"/>
    </row>
    <row r="221" s="22" customFormat="true" ht="16.8" hidden="false" customHeight="true" outlineLevel="0" collapsed="false">
      <c r="A221" s="17"/>
      <c r="B221" s="18"/>
      <c r="C221" s="250" t="s">
        <v>190</v>
      </c>
      <c r="D221" s="251"/>
      <c r="E221" s="252"/>
      <c r="F221" s="253" t="n">
        <v>25.11</v>
      </c>
      <c r="G221" s="17"/>
      <c r="H221" s="18"/>
    </row>
    <row r="222" s="22" customFormat="true" ht="16.8" hidden="false" customHeight="true" outlineLevel="0" collapsed="false">
      <c r="A222" s="17"/>
      <c r="B222" s="18"/>
      <c r="C222" s="254"/>
      <c r="D222" s="254" t="s">
        <v>2789</v>
      </c>
      <c r="E222" s="3"/>
      <c r="F222" s="255" t="n">
        <v>25.11</v>
      </c>
      <c r="G222" s="17"/>
      <c r="H222" s="18"/>
    </row>
    <row r="223" s="22" customFormat="true" ht="16.8" hidden="false" customHeight="true" outlineLevel="0" collapsed="false">
      <c r="A223" s="17"/>
      <c r="B223" s="18"/>
      <c r="C223" s="256" t="s">
        <v>2780</v>
      </c>
      <c r="D223" s="17"/>
      <c r="E223" s="17"/>
      <c r="F223" s="17"/>
      <c r="G223" s="17"/>
      <c r="H223" s="18"/>
    </row>
    <row r="224" s="22" customFormat="true" ht="16.8" hidden="false" customHeight="true" outlineLevel="0" collapsed="false">
      <c r="A224" s="17"/>
      <c r="B224" s="18"/>
      <c r="C224" s="254" t="s">
        <v>1243</v>
      </c>
      <c r="D224" s="254" t="s">
        <v>1244</v>
      </c>
      <c r="E224" s="3" t="s">
        <v>256</v>
      </c>
      <c r="F224" s="255" t="n">
        <v>458.477</v>
      </c>
      <c r="G224" s="17"/>
      <c r="H224" s="18"/>
    </row>
    <row r="225" s="22" customFormat="true" ht="16.8" hidden="false" customHeight="true" outlineLevel="0" collapsed="false">
      <c r="A225" s="17"/>
      <c r="B225" s="18"/>
      <c r="C225" s="254" t="s">
        <v>1256</v>
      </c>
      <c r="D225" s="254" t="s">
        <v>1257</v>
      </c>
      <c r="E225" s="3" t="s">
        <v>256</v>
      </c>
      <c r="F225" s="255" t="n">
        <v>413.608</v>
      </c>
      <c r="G225" s="17"/>
      <c r="H225" s="18"/>
    </row>
    <row r="226" s="22" customFormat="true" ht="16.8" hidden="false" customHeight="true" outlineLevel="0" collapsed="false">
      <c r="A226" s="17"/>
      <c r="B226" s="18"/>
      <c r="C226" s="254" t="s">
        <v>1269</v>
      </c>
      <c r="D226" s="254" t="s">
        <v>1270</v>
      </c>
      <c r="E226" s="3" t="s">
        <v>256</v>
      </c>
      <c r="F226" s="255" t="n">
        <v>941.268</v>
      </c>
      <c r="G226" s="17"/>
      <c r="H226" s="18"/>
    </row>
    <row r="227" s="22" customFormat="true" ht="16.8" hidden="false" customHeight="true" outlineLevel="0" collapsed="false">
      <c r="A227" s="17"/>
      <c r="B227" s="18"/>
      <c r="C227" s="254" t="s">
        <v>1269</v>
      </c>
      <c r="D227" s="254" t="s">
        <v>1270</v>
      </c>
      <c r="E227" s="3" t="s">
        <v>256</v>
      </c>
      <c r="F227" s="255" t="n">
        <v>410.26</v>
      </c>
      <c r="G227" s="17"/>
      <c r="H227" s="18"/>
    </row>
    <row r="228" s="22" customFormat="true" ht="12.8" hidden="false" customHeight="false" outlineLevel="0" collapsed="false">
      <c r="A228" s="17"/>
      <c r="B228" s="18"/>
      <c r="C228" s="254" t="s">
        <v>1472</v>
      </c>
      <c r="D228" s="254" t="s">
        <v>1473</v>
      </c>
      <c r="E228" s="3" t="s">
        <v>256</v>
      </c>
      <c r="F228" s="255" t="n">
        <v>714.32</v>
      </c>
      <c r="G228" s="17"/>
      <c r="H228" s="18"/>
    </row>
    <row r="229" s="22" customFormat="true" ht="16.8" hidden="false" customHeight="true" outlineLevel="0" collapsed="false">
      <c r="A229" s="17"/>
      <c r="B229" s="18"/>
      <c r="C229" s="254" t="s">
        <v>1487</v>
      </c>
      <c r="D229" s="254" t="s">
        <v>1488</v>
      </c>
      <c r="E229" s="3" t="s">
        <v>256</v>
      </c>
      <c r="F229" s="255" t="n">
        <v>348.86</v>
      </c>
      <c r="G229" s="17"/>
      <c r="H229" s="18"/>
    </row>
    <row r="230" s="22" customFormat="true" ht="16.8" hidden="false" customHeight="true" outlineLevel="0" collapsed="false">
      <c r="A230" s="17"/>
      <c r="B230" s="18"/>
      <c r="C230" s="254" t="s">
        <v>1479</v>
      </c>
      <c r="D230" s="254" t="s">
        <v>1480</v>
      </c>
      <c r="E230" s="3" t="s">
        <v>256</v>
      </c>
      <c r="F230" s="255" t="n">
        <v>58.364</v>
      </c>
      <c r="G230" s="17"/>
      <c r="H230" s="18"/>
    </row>
    <row r="231" s="22" customFormat="true" ht="16.8" hidden="false" customHeight="true" outlineLevel="0" collapsed="false">
      <c r="A231" s="17"/>
      <c r="B231" s="18"/>
      <c r="C231" s="254" t="s">
        <v>1493</v>
      </c>
      <c r="D231" s="254" t="s">
        <v>1494</v>
      </c>
      <c r="E231" s="3" t="s">
        <v>130</v>
      </c>
      <c r="F231" s="255" t="n">
        <v>1.281</v>
      </c>
      <c r="G231" s="17"/>
      <c r="H231" s="18"/>
    </row>
    <row r="232" s="22" customFormat="true" ht="16.8" hidden="false" customHeight="true" outlineLevel="0" collapsed="false">
      <c r="A232" s="17"/>
      <c r="B232" s="18"/>
      <c r="C232" s="250" t="s">
        <v>187</v>
      </c>
      <c r="D232" s="251"/>
      <c r="E232" s="252"/>
      <c r="F232" s="253" t="n">
        <v>3.5</v>
      </c>
      <c r="G232" s="17"/>
      <c r="H232" s="18"/>
    </row>
    <row r="233" s="22" customFormat="true" ht="16.8" hidden="false" customHeight="true" outlineLevel="0" collapsed="false">
      <c r="A233" s="17"/>
      <c r="B233" s="18"/>
      <c r="C233" s="254"/>
      <c r="D233" s="254" t="s">
        <v>188</v>
      </c>
      <c r="E233" s="3"/>
      <c r="F233" s="255" t="n">
        <v>3.5</v>
      </c>
      <c r="G233" s="17"/>
      <c r="H233" s="18"/>
    </row>
    <row r="234" s="22" customFormat="true" ht="16.8" hidden="false" customHeight="true" outlineLevel="0" collapsed="false">
      <c r="A234" s="17"/>
      <c r="B234" s="18"/>
      <c r="C234" s="256" t="s">
        <v>2780</v>
      </c>
      <c r="D234" s="17"/>
      <c r="E234" s="17"/>
      <c r="F234" s="17"/>
      <c r="G234" s="17"/>
      <c r="H234" s="18"/>
    </row>
    <row r="235" s="22" customFormat="true" ht="16.8" hidden="false" customHeight="true" outlineLevel="0" collapsed="false">
      <c r="A235" s="17"/>
      <c r="B235" s="18"/>
      <c r="C235" s="254" t="s">
        <v>981</v>
      </c>
      <c r="D235" s="254" t="s">
        <v>982</v>
      </c>
      <c r="E235" s="3" t="s">
        <v>130</v>
      </c>
      <c r="F235" s="255" t="n">
        <v>0.166</v>
      </c>
      <c r="G235" s="17"/>
      <c r="H235" s="18"/>
    </row>
    <row r="236" s="22" customFormat="true" ht="16.8" hidden="false" customHeight="true" outlineLevel="0" collapsed="false">
      <c r="A236" s="17"/>
      <c r="B236" s="18"/>
      <c r="C236" s="254" t="s">
        <v>1243</v>
      </c>
      <c r="D236" s="254" t="s">
        <v>1244</v>
      </c>
      <c r="E236" s="3" t="s">
        <v>256</v>
      </c>
      <c r="F236" s="255" t="n">
        <v>458.477</v>
      </c>
      <c r="G236" s="17"/>
      <c r="H236" s="18"/>
    </row>
    <row r="237" s="22" customFormat="true" ht="16.8" hidden="false" customHeight="true" outlineLevel="0" collapsed="false">
      <c r="A237" s="17"/>
      <c r="B237" s="18"/>
      <c r="C237" s="254" t="s">
        <v>1256</v>
      </c>
      <c r="D237" s="254" t="s">
        <v>1257</v>
      </c>
      <c r="E237" s="3" t="s">
        <v>256</v>
      </c>
      <c r="F237" s="255" t="n">
        <v>413.608</v>
      </c>
      <c r="G237" s="17"/>
      <c r="H237" s="18"/>
    </row>
    <row r="238" s="22" customFormat="true" ht="16.8" hidden="false" customHeight="true" outlineLevel="0" collapsed="false">
      <c r="A238" s="17"/>
      <c r="B238" s="18"/>
      <c r="C238" s="254" t="s">
        <v>1269</v>
      </c>
      <c r="D238" s="254" t="s">
        <v>1270</v>
      </c>
      <c r="E238" s="3" t="s">
        <v>256</v>
      </c>
      <c r="F238" s="255" t="n">
        <v>941.268</v>
      </c>
      <c r="G238" s="17"/>
      <c r="H238" s="18"/>
    </row>
    <row r="239" s="22" customFormat="true" ht="12.8" hidden="false" customHeight="false" outlineLevel="0" collapsed="false">
      <c r="A239" s="17"/>
      <c r="B239" s="18"/>
      <c r="C239" s="254" t="s">
        <v>1472</v>
      </c>
      <c r="D239" s="254" t="s">
        <v>1473</v>
      </c>
      <c r="E239" s="3" t="s">
        <v>256</v>
      </c>
      <c r="F239" s="255" t="n">
        <v>714.32</v>
      </c>
      <c r="G239" s="17"/>
      <c r="H239" s="18"/>
    </row>
    <row r="240" s="22" customFormat="true" ht="16.8" hidden="false" customHeight="true" outlineLevel="0" collapsed="false">
      <c r="A240" s="17"/>
      <c r="B240" s="18"/>
      <c r="C240" s="254" t="s">
        <v>1479</v>
      </c>
      <c r="D240" s="254" t="s">
        <v>1480</v>
      </c>
      <c r="E240" s="3" t="s">
        <v>256</v>
      </c>
      <c r="F240" s="255" t="n">
        <v>58.364</v>
      </c>
      <c r="G240" s="17"/>
      <c r="H240" s="18"/>
    </row>
    <row r="241" s="22" customFormat="true" ht="16.8" hidden="false" customHeight="true" outlineLevel="0" collapsed="false">
      <c r="A241" s="17"/>
      <c r="B241" s="18"/>
      <c r="C241" s="250" t="s">
        <v>2790</v>
      </c>
      <c r="D241" s="251"/>
      <c r="E241" s="252"/>
      <c r="F241" s="253" t="n">
        <v>318.632</v>
      </c>
      <c r="G241" s="17"/>
      <c r="H241" s="18"/>
    </row>
    <row r="242" s="22" customFormat="true" ht="16.8" hidden="false" customHeight="true" outlineLevel="0" collapsed="false">
      <c r="A242" s="17"/>
      <c r="B242" s="18"/>
      <c r="C242" s="254"/>
      <c r="D242" s="254" t="s">
        <v>1275</v>
      </c>
      <c r="E242" s="3"/>
      <c r="F242" s="255" t="n">
        <v>318.632</v>
      </c>
      <c r="G242" s="17"/>
      <c r="H242" s="18"/>
    </row>
    <row r="243" s="22" customFormat="true" ht="16.8" hidden="false" customHeight="true" outlineLevel="0" collapsed="false">
      <c r="A243" s="17"/>
      <c r="B243" s="18"/>
      <c r="C243" s="250" t="s">
        <v>2791</v>
      </c>
      <c r="D243" s="251"/>
      <c r="E243" s="252"/>
      <c r="F243" s="253" t="n">
        <v>22.756</v>
      </c>
      <c r="G243" s="17"/>
      <c r="H243" s="18"/>
    </row>
    <row r="244" s="22" customFormat="true" ht="16.8" hidden="false" customHeight="true" outlineLevel="0" collapsed="false">
      <c r="A244" s="17"/>
      <c r="B244" s="18"/>
      <c r="C244" s="254"/>
      <c r="D244" s="254" t="s">
        <v>2792</v>
      </c>
      <c r="E244" s="3"/>
      <c r="F244" s="255" t="n">
        <v>22.756</v>
      </c>
      <c r="G244" s="17"/>
      <c r="H244" s="18"/>
    </row>
    <row r="245" s="22" customFormat="true" ht="16.8" hidden="false" customHeight="true" outlineLevel="0" collapsed="false">
      <c r="A245" s="17"/>
      <c r="B245" s="18"/>
      <c r="C245" s="250" t="s">
        <v>189</v>
      </c>
      <c r="D245" s="251"/>
      <c r="E245" s="252"/>
      <c r="F245" s="253" t="n">
        <v>3.2</v>
      </c>
      <c r="G245" s="17"/>
      <c r="H245" s="18"/>
    </row>
    <row r="246" s="22" customFormat="true" ht="16.8" hidden="false" customHeight="true" outlineLevel="0" collapsed="false">
      <c r="A246" s="17"/>
      <c r="B246" s="18"/>
      <c r="C246" s="254"/>
      <c r="D246" s="254" t="s">
        <v>172</v>
      </c>
      <c r="E246" s="3"/>
      <c r="F246" s="255" t="n">
        <v>3.2</v>
      </c>
      <c r="G246" s="17"/>
      <c r="H246" s="18"/>
    </row>
    <row r="247" s="22" customFormat="true" ht="16.8" hidden="false" customHeight="true" outlineLevel="0" collapsed="false">
      <c r="A247" s="17"/>
      <c r="B247" s="18"/>
      <c r="C247" s="256" t="s">
        <v>2780</v>
      </c>
      <c r="D247" s="17"/>
      <c r="E247" s="17"/>
      <c r="F247" s="17"/>
      <c r="G247" s="17"/>
      <c r="H247" s="18"/>
    </row>
    <row r="248" s="22" customFormat="true" ht="16.8" hidden="false" customHeight="true" outlineLevel="0" collapsed="false">
      <c r="A248" s="17"/>
      <c r="B248" s="18"/>
      <c r="C248" s="254" t="s">
        <v>1073</v>
      </c>
      <c r="D248" s="254" t="s">
        <v>1074</v>
      </c>
      <c r="E248" s="3" t="s">
        <v>130</v>
      </c>
      <c r="F248" s="255" t="n">
        <v>5.238</v>
      </c>
      <c r="G248" s="17"/>
      <c r="H248" s="18"/>
    </row>
    <row r="249" s="22" customFormat="true" ht="16.8" hidden="false" customHeight="true" outlineLevel="0" collapsed="false">
      <c r="A249" s="17"/>
      <c r="B249" s="18"/>
      <c r="C249" s="254" t="s">
        <v>1079</v>
      </c>
      <c r="D249" s="254" t="s">
        <v>1080</v>
      </c>
      <c r="E249" s="3" t="s">
        <v>256</v>
      </c>
      <c r="F249" s="255" t="n">
        <v>3.2</v>
      </c>
      <c r="G249" s="17"/>
      <c r="H249" s="18"/>
    </row>
    <row r="250" s="22" customFormat="true" ht="12.8" hidden="false" customHeight="false" outlineLevel="0" collapsed="false">
      <c r="A250" s="17"/>
      <c r="B250" s="18"/>
      <c r="C250" s="254" t="s">
        <v>1293</v>
      </c>
      <c r="D250" s="254" t="s">
        <v>1294</v>
      </c>
      <c r="E250" s="3" t="s">
        <v>256</v>
      </c>
      <c r="F250" s="255" t="n">
        <v>3.973</v>
      </c>
      <c r="G250" s="17"/>
      <c r="H250" s="18"/>
    </row>
    <row r="251" s="22" customFormat="true" ht="7.45" hidden="false" customHeight="true" outlineLevel="0" collapsed="false">
      <c r="A251" s="17"/>
      <c r="B251" s="39"/>
      <c r="C251" s="40"/>
      <c r="D251" s="40"/>
      <c r="E251" s="40"/>
      <c r="F251" s="40"/>
      <c r="G251" s="40"/>
      <c r="H251" s="18"/>
    </row>
    <row r="252" s="22" customFormat="true" ht="12.8" hidden="false" customHeight="false" outlineLevel="0" collapsed="false">
      <c r="A252" s="17"/>
      <c r="B252" s="17"/>
      <c r="C252" s="17"/>
      <c r="D252" s="17"/>
      <c r="E252" s="17"/>
      <c r="F252" s="17"/>
      <c r="G252" s="17"/>
      <c r="H252" s="17"/>
    </row>
  </sheetData>
  <mergeCells count="2">
    <mergeCell ref="D5:F5"/>
    <mergeCell ref="D6:F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LibreOffice/6.4.6.2$MacOSX_X86_64 LibreOffice_project/0ce51a4fd21bff07a5c061082cc82c5ed232f115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2021-12-10T08:25:46Z</dcterms:created>
  <dc:creator>Michal-PC\Michal</dc:creator>
  <dc:description/>
  <dc:language>cs-CZ</dc:language>
  <cp:lastModifiedBy/>
  <dcterms:modified xsi:type="dcterms:W3CDTF">2022-03-09T11:10:14Z</dcterms:modified>
  <cp:revision>8</cp:revision>
  <dc:subject/>
  <dc:title/>
</cp:coreProperties>
</file>